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zestawienie ocen rocznych" sheetId="1" r:id="rId1"/>
    <sheet name="załącznik do protokołu Rady Ped" sheetId="2" r:id="rId2"/>
  </sheets>
  <definedNames>
    <definedName name="_xlnm.Print_Area" localSheetId="1">'załącznik do protokołu Rady Ped'!$A$1:$T$30</definedName>
  </definedNames>
  <calcPr fullCalcOnLoad="1"/>
</workbook>
</file>

<file path=xl/sharedStrings.xml><?xml version="1.0" encoding="utf-8"?>
<sst xmlns="http://schemas.openxmlformats.org/spreadsheetml/2006/main" count="102" uniqueCount="92">
  <si>
    <t xml:space="preserve"> Nr kolejny</t>
  </si>
  <si>
    <t xml:space="preserve"> Zachowanie</t>
  </si>
  <si>
    <t>Nazwa przedmiotu</t>
  </si>
  <si>
    <t>Liczba ocen</t>
  </si>
  <si>
    <t>Liczba</t>
  </si>
  <si>
    <t xml:space="preserve"> Średnia ocen</t>
  </si>
  <si>
    <t xml:space="preserve"> religia</t>
  </si>
  <si>
    <t xml:space="preserve"> język polski</t>
  </si>
  <si>
    <t>historia</t>
  </si>
  <si>
    <t>język angielski</t>
  </si>
  <si>
    <t xml:space="preserve"> język niemiecki</t>
  </si>
  <si>
    <t>matematyka</t>
  </si>
  <si>
    <t>fizyka</t>
  </si>
  <si>
    <t>chemia</t>
  </si>
  <si>
    <t>biologia</t>
  </si>
  <si>
    <t>geografia</t>
  </si>
  <si>
    <t xml:space="preserve"> celujących</t>
  </si>
  <si>
    <t xml:space="preserve"> bardzo dobrych</t>
  </si>
  <si>
    <t xml:space="preserve"> dobrych</t>
  </si>
  <si>
    <t xml:space="preserve"> dostatecznych</t>
  </si>
  <si>
    <t xml:space="preserve"> dopuszczających</t>
  </si>
  <si>
    <t xml:space="preserve"> niedostatecznych</t>
  </si>
  <si>
    <t>opuszczonych godzin usprawiedliwionych</t>
  </si>
  <si>
    <t>opuszczonych godzin nieusprawiedliwionych</t>
  </si>
  <si>
    <t>spóźnień</t>
  </si>
  <si>
    <t>LICZBA OCEN:</t>
  </si>
  <si>
    <t>suma</t>
  </si>
  <si>
    <t>Średnia klasy</t>
  </si>
  <si>
    <t xml:space="preserve"> Liczba uczniów:</t>
  </si>
  <si>
    <t xml:space="preserve"> bez ocen niedostatecznych</t>
  </si>
  <si>
    <t xml:space="preserve"> z 1, 2 ocenami ndst.</t>
  </si>
  <si>
    <t xml:space="preserve"> z 3 i więcej ocenami ndst.</t>
  </si>
  <si>
    <t xml:space="preserve"> nieklasyfikowanych</t>
  </si>
  <si>
    <t>średnia przedmiotu</t>
  </si>
  <si>
    <t>ZAŁĄCZNIK DO PROTOKOŁU RADY PEDAGOGICZNEJ Z DNIA            KLASA</t>
  </si>
  <si>
    <t>Oceny</t>
  </si>
  <si>
    <t>Przedmioty</t>
  </si>
  <si>
    <t>Razem</t>
  </si>
  <si>
    <t>religia</t>
  </si>
  <si>
    <t>język polski</t>
  </si>
  <si>
    <t>język niemiecki</t>
  </si>
  <si>
    <t>wych. Fizyczne</t>
  </si>
  <si>
    <t>celujący</t>
  </si>
  <si>
    <t>x6=</t>
  </si>
  <si>
    <t>bardzo dobry</t>
  </si>
  <si>
    <t>x5=</t>
  </si>
  <si>
    <t>dobry</t>
  </si>
  <si>
    <t>x4=</t>
  </si>
  <si>
    <t>dostateczny</t>
  </si>
  <si>
    <t>x3=</t>
  </si>
  <si>
    <t>dopuszczający</t>
  </si>
  <si>
    <t>x2=</t>
  </si>
  <si>
    <t>niedostateczny</t>
  </si>
  <si>
    <t>x1=</t>
  </si>
  <si>
    <t>RAZEM</t>
  </si>
  <si>
    <t>zwolnieni</t>
  </si>
  <si>
    <t>nieklasyfikowani</t>
  </si>
  <si>
    <t>Średnia</t>
  </si>
  <si>
    <t>WYNIKI KLASYFIKACJI</t>
  </si>
  <si>
    <t>OCENY ZACHOWANIA</t>
  </si>
  <si>
    <t>klasyfikowanych</t>
  </si>
  <si>
    <t>wzorowe</t>
  </si>
  <si>
    <t>bez ocen ndst</t>
  </si>
  <si>
    <t>bardzo dobre</t>
  </si>
  <si>
    <t>z 1 oceną ndst</t>
  </si>
  <si>
    <t>dobre</t>
  </si>
  <si>
    <t>z 2 ocenami ndst</t>
  </si>
  <si>
    <t>poprawne</t>
  </si>
  <si>
    <t>z 3 i więcej</t>
  </si>
  <si>
    <t>nieodpowiednie</t>
  </si>
  <si>
    <t>naganne</t>
  </si>
  <si>
    <t>nieklasyfikowanych</t>
  </si>
  <si>
    <t>średnia</t>
  </si>
  <si>
    <t>frekwencja</t>
  </si>
  <si>
    <t>ILOŚĆ UCZNIÓW ZE ŚREDNIĄ CO NAJMNIEJ 4,75 I CO NAJMNIEJ BARDZO DOBRYM ZACHOWANIEM</t>
  </si>
  <si>
    <t xml:space="preserve"> historia</t>
  </si>
  <si>
    <t xml:space="preserve"> język angielski</t>
  </si>
  <si>
    <t xml:space="preserve"> matematyka</t>
  </si>
  <si>
    <t xml:space="preserve"> fizyka</t>
  </si>
  <si>
    <t xml:space="preserve"> chemia</t>
  </si>
  <si>
    <t xml:space="preserve"> biologia</t>
  </si>
  <si>
    <t xml:space="preserve"> geografia</t>
  </si>
  <si>
    <t xml:space="preserve">  wychowanie fiz.</t>
  </si>
  <si>
    <t>język hiszpański</t>
  </si>
  <si>
    <t xml:space="preserve"> język hiszpański</t>
  </si>
  <si>
    <t>technika</t>
  </si>
  <si>
    <t>zaj. artystyczne</t>
  </si>
  <si>
    <t>edb</t>
  </si>
  <si>
    <t xml:space="preserve"> edb</t>
  </si>
  <si>
    <t xml:space="preserve"> wos</t>
  </si>
  <si>
    <t>wos</t>
  </si>
  <si>
    <t>14. Zestawienie ocen semestralnych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</si>
</sst>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1">
    <font>
      <sz val="10"/>
      <name val="Arial CE"/>
      <family val="2"/>
    </font>
    <font>
      <sz val="10"/>
      <name val="Arial"/>
      <family val="0"/>
    </font>
    <font>
      <sz val="10"/>
      <name val="Times New Roman CE"/>
      <family val="1"/>
    </font>
    <font>
      <b/>
      <sz val="16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sz val="7"/>
      <name val="Arial CE"/>
      <family val="2"/>
    </font>
    <font>
      <sz val="9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0"/>
      <name val="Arial CE"/>
      <family val="2"/>
    </font>
    <font>
      <b/>
      <sz val="8"/>
      <name val="Arial CE"/>
      <family val="2"/>
    </font>
    <font>
      <sz val="10"/>
      <name val="Times New Roman"/>
      <family val="1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9" fontId="1" fillId="0" borderId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3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textRotation="90"/>
    </xf>
    <xf numFmtId="0" fontId="4" fillId="0" borderId="12" xfId="0" applyFont="1" applyBorder="1" applyAlignment="1">
      <alignment horizontal="center" textRotation="90"/>
    </xf>
    <xf numFmtId="0" fontId="4" fillId="0" borderId="13" xfId="0" applyFont="1" applyBorder="1" applyAlignment="1">
      <alignment horizontal="center" textRotation="90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7" fillId="24" borderId="17" xfId="0" applyNumberFormat="1" applyFont="1" applyFill="1" applyBorder="1" applyAlignment="1">
      <alignment horizontal="center" vertical="center"/>
    </xf>
    <xf numFmtId="0" fontId="7" fillId="24" borderId="18" xfId="0" applyNumberFormat="1" applyFont="1" applyFill="1" applyBorder="1" applyAlignment="1">
      <alignment horizontal="center" vertical="center"/>
    </xf>
    <xf numFmtId="0" fontId="7" fillId="24" borderId="19" xfId="0" applyNumberFormat="1" applyFont="1" applyFill="1" applyBorder="1" applyAlignment="1">
      <alignment horizontal="center" vertical="center"/>
    </xf>
    <xf numFmtId="0" fontId="7" fillId="24" borderId="2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7" fillId="24" borderId="24" xfId="0" applyFont="1" applyFill="1" applyBorder="1" applyAlignment="1">
      <alignment horizontal="center" vertical="center"/>
    </xf>
    <xf numFmtId="0" fontId="7" fillId="0" borderId="25" xfId="0" applyFont="1" applyBorder="1" applyAlignment="1">
      <alignment/>
    </xf>
    <xf numFmtId="0" fontId="7" fillId="24" borderId="26" xfId="0" applyNumberFormat="1" applyFont="1" applyFill="1" applyBorder="1" applyAlignment="1">
      <alignment horizontal="center" vertical="center"/>
    </xf>
    <xf numFmtId="0" fontId="7" fillId="24" borderId="25" xfId="0" applyNumberFormat="1" applyFont="1" applyFill="1" applyBorder="1" applyAlignment="1">
      <alignment horizontal="center" vertical="center"/>
    </xf>
    <xf numFmtId="0" fontId="7" fillId="24" borderId="27" xfId="0" applyNumberFormat="1" applyFont="1" applyFill="1" applyBorder="1" applyAlignment="1">
      <alignment horizontal="center" vertical="center"/>
    </xf>
    <xf numFmtId="0" fontId="7" fillId="24" borderId="28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/>
    </xf>
    <xf numFmtId="0" fontId="7" fillId="0" borderId="31" xfId="0" applyFont="1" applyBorder="1" applyAlignment="1">
      <alignment/>
    </xf>
    <xf numFmtId="0" fontId="7" fillId="24" borderId="32" xfId="0" applyNumberFormat="1" applyFont="1" applyFill="1" applyBorder="1" applyAlignment="1">
      <alignment horizontal="center" vertical="center"/>
    </xf>
    <xf numFmtId="0" fontId="7" fillId="24" borderId="12" xfId="0" applyNumberFormat="1" applyFont="1" applyFill="1" applyBorder="1" applyAlignment="1">
      <alignment horizontal="center" vertical="center"/>
    </xf>
    <xf numFmtId="0" fontId="7" fillId="24" borderId="33" xfId="0" applyNumberFormat="1" applyFont="1" applyFill="1" applyBorder="1" applyAlignment="1">
      <alignment horizontal="center" vertical="center"/>
    </xf>
    <xf numFmtId="0" fontId="7" fillId="24" borderId="34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24" borderId="42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24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24" borderId="43" xfId="0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164" fontId="2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45" xfId="0" applyFont="1" applyBorder="1" applyAlignment="1">
      <alignment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Font="1" applyBorder="1" applyAlignment="1">
      <alignment/>
    </xf>
    <xf numFmtId="0" fontId="0" fillId="0" borderId="25" xfId="0" applyBorder="1" applyAlignment="1">
      <alignment/>
    </xf>
    <xf numFmtId="0" fontId="0" fillId="0" borderId="51" xfId="0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46" xfId="0" applyBorder="1" applyAlignment="1">
      <alignment/>
    </xf>
    <xf numFmtId="2" fontId="10" fillId="0" borderId="57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" fontId="10" fillId="0" borderId="58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59" xfId="0" applyFont="1" applyBorder="1" applyAlignment="1">
      <alignment/>
    </xf>
    <xf numFmtId="0" fontId="7" fillId="24" borderId="41" xfId="0" applyNumberFormat="1" applyFont="1" applyFill="1" applyBorder="1" applyAlignment="1">
      <alignment horizontal="center" vertical="center"/>
    </xf>
    <xf numFmtId="0" fontId="7" fillId="24" borderId="29" xfId="0" applyNumberFormat="1" applyFont="1" applyFill="1" applyBorder="1" applyAlignment="1">
      <alignment horizontal="center" vertical="center"/>
    </xf>
    <xf numFmtId="0" fontId="7" fillId="24" borderId="13" xfId="0" applyNumberFormat="1" applyFont="1" applyFill="1" applyBorder="1" applyAlignment="1">
      <alignment horizontal="center" vertical="center"/>
    </xf>
    <xf numFmtId="0" fontId="7" fillId="24" borderId="22" xfId="0" applyNumberFormat="1" applyFont="1" applyFill="1" applyBorder="1" applyAlignment="1">
      <alignment horizontal="center" vertical="center"/>
    </xf>
    <xf numFmtId="0" fontId="12" fillId="24" borderId="11" xfId="0" applyFont="1" applyFill="1" applyBorder="1" applyAlignment="1">
      <alignment horizontal="center" textRotation="90"/>
    </xf>
    <xf numFmtId="0" fontId="12" fillId="0" borderId="32" xfId="0" applyFont="1" applyBorder="1" applyAlignment="1">
      <alignment horizontal="center" textRotation="90"/>
    </xf>
    <xf numFmtId="0" fontId="12" fillId="0" borderId="12" xfId="0" applyFont="1" applyBorder="1" applyAlignment="1">
      <alignment horizontal="center" textRotation="90"/>
    </xf>
    <xf numFmtId="0" fontId="12" fillId="24" borderId="60" xfId="0" applyFont="1" applyFill="1" applyBorder="1" applyAlignment="1">
      <alignment horizontal="center" textRotation="90"/>
    </xf>
    <xf numFmtId="0" fontId="12" fillId="0" borderId="61" xfId="0" applyFont="1" applyBorder="1" applyAlignment="1">
      <alignment textRotation="90"/>
    </xf>
    <xf numFmtId="0" fontId="12" fillId="0" borderId="33" xfId="0" applyFont="1" applyBorder="1" applyAlignment="1">
      <alignment horizontal="center" textRotation="90"/>
    </xf>
    <xf numFmtId="0" fontId="0" fillId="0" borderId="62" xfId="0" applyBorder="1" applyAlignment="1">
      <alignment/>
    </xf>
    <xf numFmtId="0" fontId="0" fillId="0" borderId="56" xfId="0" applyBorder="1" applyAlignment="1">
      <alignment/>
    </xf>
    <xf numFmtId="0" fontId="0" fillId="0" borderId="63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27" xfId="0" applyBorder="1" applyAlignment="1">
      <alignment/>
    </xf>
    <xf numFmtId="0" fontId="0" fillId="0" borderId="26" xfId="0" applyFont="1" applyBorder="1" applyAlignment="1">
      <alignment horizontal="right"/>
    </xf>
    <xf numFmtId="0" fontId="0" fillId="0" borderId="64" xfId="0" applyFont="1" applyBorder="1" applyAlignment="1">
      <alignment horizontal="right"/>
    </xf>
    <xf numFmtId="0" fontId="0" fillId="0" borderId="65" xfId="0" applyBorder="1" applyAlignment="1">
      <alignment/>
    </xf>
    <xf numFmtId="0" fontId="0" fillId="0" borderId="58" xfId="0" applyFont="1" applyBorder="1" applyAlignment="1">
      <alignment/>
    </xf>
    <xf numFmtId="0" fontId="13" fillId="0" borderId="58" xfId="0" applyFont="1" applyBorder="1" applyAlignment="1">
      <alignment/>
    </xf>
    <xf numFmtId="0" fontId="0" fillId="0" borderId="46" xfId="0" applyFont="1" applyBorder="1" applyAlignment="1">
      <alignment/>
    </xf>
    <xf numFmtId="0" fontId="12" fillId="24" borderId="66" xfId="0" applyFont="1" applyFill="1" applyBorder="1" applyAlignment="1">
      <alignment horizontal="center" textRotation="90"/>
    </xf>
    <xf numFmtId="0" fontId="7" fillId="24" borderId="17" xfId="0" applyFont="1" applyFill="1" applyBorder="1" applyAlignment="1">
      <alignment horizontal="center" vertical="center"/>
    </xf>
    <xf numFmtId="0" fontId="7" fillId="24" borderId="26" xfId="0" applyFont="1" applyFill="1" applyBorder="1" applyAlignment="1">
      <alignment horizontal="center" vertical="center"/>
    </xf>
    <xf numFmtId="0" fontId="7" fillId="24" borderId="32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Font="1" applyBorder="1" applyAlignment="1">
      <alignment textRotation="90" wrapText="1"/>
    </xf>
    <xf numFmtId="0" fontId="0" fillId="0" borderId="69" xfId="0" applyBorder="1" applyAlignment="1">
      <alignment textRotation="90" wrapText="1"/>
    </xf>
    <xf numFmtId="0" fontId="0" fillId="0" borderId="70" xfId="0" applyFont="1" applyBorder="1" applyAlignment="1">
      <alignment textRotation="90" wrapText="1"/>
    </xf>
    <xf numFmtId="0" fontId="0" fillId="0" borderId="71" xfId="0" applyFont="1" applyBorder="1" applyAlignment="1">
      <alignment textRotation="90" wrapText="1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2" fillId="0" borderId="74" xfId="0" applyFont="1" applyBorder="1" applyAlignment="1">
      <alignment horizontal="center" vertical="center"/>
    </xf>
    <xf numFmtId="0" fontId="0" fillId="0" borderId="47" xfId="0" applyFont="1" applyBorder="1" applyAlignment="1">
      <alignment/>
    </xf>
    <xf numFmtId="0" fontId="1" fillId="24" borderId="48" xfId="0" applyFont="1" applyFill="1" applyBorder="1" applyAlignment="1">
      <alignment horizontal="right" vertical="center"/>
    </xf>
    <xf numFmtId="0" fontId="0" fillId="0" borderId="75" xfId="0" applyBorder="1" applyAlignment="1">
      <alignment/>
    </xf>
    <xf numFmtId="0" fontId="0" fillId="0" borderId="63" xfId="0" applyFont="1" applyBorder="1" applyAlignment="1">
      <alignment horizontal="right"/>
    </xf>
    <xf numFmtId="0" fontId="2" fillId="0" borderId="12" xfId="0" applyFont="1" applyBorder="1" applyAlignment="1">
      <alignment textRotation="90"/>
    </xf>
    <xf numFmtId="0" fontId="0" fillId="0" borderId="76" xfId="0" applyFont="1" applyFill="1" applyBorder="1" applyAlignment="1">
      <alignment textRotation="90" wrapText="1"/>
    </xf>
    <xf numFmtId="0" fontId="0" fillId="0" borderId="77" xfId="0" applyBorder="1" applyAlignment="1">
      <alignment/>
    </xf>
    <xf numFmtId="2" fontId="2" fillId="0" borderId="38" xfId="0" applyNumberFormat="1" applyFont="1" applyBorder="1" applyAlignment="1">
      <alignment horizontal="center" vertical="center" textRotation="90"/>
    </xf>
    <xf numFmtId="0" fontId="9" fillId="0" borderId="23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 wrapText="1"/>
    </xf>
    <xf numFmtId="2" fontId="2" fillId="24" borderId="37" xfId="0" applyNumberFormat="1" applyFont="1" applyFill="1" applyBorder="1" applyAlignment="1">
      <alignment horizontal="center" vertical="center" textRotation="90"/>
    </xf>
    <xf numFmtId="2" fontId="2" fillId="24" borderId="79" xfId="0" applyNumberFormat="1" applyFont="1" applyFill="1" applyBorder="1" applyAlignment="1">
      <alignment horizontal="center" vertical="center" textRotation="90"/>
    </xf>
    <xf numFmtId="2" fontId="2" fillId="0" borderId="80" xfId="0" applyNumberFormat="1" applyFont="1" applyBorder="1" applyAlignment="1">
      <alignment horizontal="center" vertical="center" textRotation="90"/>
    </xf>
    <xf numFmtId="2" fontId="2" fillId="0" borderId="13" xfId="0" applyNumberFormat="1" applyFont="1" applyBorder="1" applyAlignment="1">
      <alignment horizontal="center" vertical="center" textRotation="90"/>
    </xf>
    <xf numFmtId="0" fontId="2" fillId="0" borderId="8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2" fontId="8" fillId="0" borderId="78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3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2" fontId="8" fillId="0" borderId="82" xfId="0" applyNumberFormat="1" applyFont="1" applyBorder="1" applyAlignment="1">
      <alignment horizontal="center" vertical="center" textRotation="87"/>
    </xf>
    <xf numFmtId="0" fontId="2" fillId="0" borderId="8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 textRotation="90"/>
    </xf>
    <xf numFmtId="0" fontId="2" fillId="0" borderId="82" xfId="0" applyFont="1" applyBorder="1" applyAlignment="1">
      <alignment horizontal="center" vertical="center"/>
    </xf>
    <xf numFmtId="164" fontId="2" fillId="0" borderId="78" xfId="0" applyNumberFormat="1" applyFont="1" applyBorder="1" applyAlignment="1">
      <alignment horizontal="center" vertical="center" textRotation="90"/>
    </xf>
    <xf numFmtId="0" fontId="0" fillId="0" borderId="55" xfId="0" applyBorder="1" applyAlignment="1">
      <alignment/>
    </xf>
    <xf numFmtId="0" fontId="0" fillId="0" borderId="57" xfId="0" applyBorder="1" applyAlignment="1">
      <alignment/>
    </xf>
    <xf numFmtId="0" fontId="0" fillId="0" borderId="50" xfId="0" applyFont="1" applyBorder="1" applyAlignment="1">
      <alignment/>
    </xf>
    <xf numFmtId="0" fontId="0" fillId="0" borderId="84" xfId="0" applyFont="1" applyBorder="1" applyAlignment="1">
      <alignment/>
    </xf>
    <xf numFmtId="0" fontId="0" fillId="0" borderId="85" xfId="0" applyFont="1" applyBorder="1" applyAlignment="1">
      <alignment/>
    </xf>
    <xf numFmtId="0" fontId="0" fillId="0" borderId="62" xfId="0" applyBorder="1" applyAlignment="1">
      <alignment/>
    </xf>
    <xf numFmtId="0" fontId="0" fillId="0" borderId="52" xfId="0" applyFont="1" applyBorder="1" applyAlignment="1">
      <alignment/>
    </xf>
    <xf numFmtId="0" fontId="0" fillId="0" borderId="86" xfId="0" applyFont="1" applyBorder="1" applyAlignment="1">
      <alignment/>
    </xf>
    <xf numFmtId="0" fontId="10" fillId="0" borderId="62" xfId="0" applyFont="1" applyBorder="1" applyAlignment="1">
      <alignment horizontal="right"/>
    </xf>
    <xf numFmtId="0" fontId="0" fillId="0" borderId="56" xfId="0" applyFont="1" applyBorder="1" applyAlignment="1">
      <alignment horizontal="center"/>
    </xf>
    <xf numFmtId="0" fontId="0" fillId="0" borderId="87" xfId="0" applyBorder="1" applyAlignment="1">
      <alignment/>
    </xf>
    <xf numFmtId="0" fontId="10" fillId="0" borderId="0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88" xfId="0" applyFont="1" applyBorder="1" applyAlignment="1">
      <alignment/>
    </xf>
    <xf numFmtId="0" fontId="0" fillId="0" borderId="89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5"/>
  <sheetViews>
    <sheetView tabSelected="1" zoomScalePageLayoutView="0" workbookViewId="0" topLeftCell="A1">
      <selection activeCell="A1" sqref="A1:AC1"/>
    </sheetView>
  </sheetViews>
  <sheetFormatPr defaultColWidth="9.00390625" defaultRowHeight="12.75"/>
  <cols>
    <col min="1" max="1" width="3.25390625" style="1" customWidth="1"/>
    <col min="2" max="2" width="12.125" style="1" customWidth="1"/>
    <col min="3" max="18" width="2.625" style="1" customWidth="1"/>
    <col min="19" max="19" width="0" style="1" hidden="1" customWidth="1"/>
    <col min="20" max="25" width="4.00390625" style="1" customWidth="1"/>
    <col min="26" max="27" width="5.25390625" style="1" customWidth="1"/>
    <col min="28" max="28" width="4.75390625" style="1" customWidth="1"/>
    <col min="29" max="29" width="6.125" style="2" customWidth="1"/>
    <col min="30" max="30" width="10.00390625" style="1" customWidth="1"/>
    <col min="31" max="16384" width="9.125" style="1" customWidth="1"/>
  </cols>
  <sheetData>
    <row r="1" spans="1:29" ht="33" customHeight="1" thickBot="1">
      <c r="A1" s="154" t="s">
        <v>91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</row>
    <row r="2" spans="1:29" ht="15" customHeight="1" thickBot="1">
      <c r="A2" s="155" t="s">
        <v>0</v>
      </c>
      <c r="B2" s="155" t="s">
        <v>1</v>
      </c>
      <c r="C2" s="125" t="s">
        <v>2</v>
      </c>
      <c r="D2" s="125"/>
      <c r="E2" s="125"/>
      <c r="F2" s="156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53" t="s">
        <v>3</v>
      </c>
      <c r="U2" s="153"/>
      <c r="V2" s="153"/>
      <c r="W2" s="153"/>
      <c r="X2" s="153"/>
      <c r="Y2" s="153"/>
      <c r="Z2" s="151" t="s">
        <v>4</v>
      </c>
      <c r="AA2" s="151"/>
      <c r="AB2" s="151"/>
      <c r="AC2" s="157" t="s">
        <v>5</v>
      </c>
    </row>
    <row r="3" spans="1:29" ht="80.25" customHeight="1" thickBot="1">
      <c r="A3" s="155"/>
      <c r="B3" s="155"/>
      <c r="C3" s="94" t="s">
        <v>6</v>
      </c>
      <c r="D3" s="95" t="s">
        <v>7</v>
      </c>
      <c r="E3" s="96" t="s">
        <v>75</v>
      </c>
      <c r="F3" s="130" t="s">
        <v>89</v>
      </c>
      <c r="G3" s="96" t="s">
        <v>76</v>
      </c>
      <c r="H3" s="97" t="s">
        <v>10</v>
      </c>
      <c r="I3" s="112" t="s">
        <v>84</v>
      </c>
      <c r="J3" s="96" t="s">
        <v>77</v>
      </c>
      <c r="K3" s="96" t="s">
        <v>78</v>
      </c>
      <c r="L3" s="96" t="s">
        <v>79</v>
      </c>
      <c r="M3" s="96" t="s">
        <v>80</v>
      </c>
      <c r="N3" s="96" t="s">
        <v>81</v>
      </c>
      <c r="O3" s="96" t="s">
        <v>88</v>
      </c>
      <c r="P3" s="98" t="s">
        <v>86</v>
      </c>
      <c r="Q3" s="99" t="s">
        <v>85</v>
      </c>
      <c r="R3" s="99" t="s">
        <v>82</v>
      </c>
      <c r="T3" s="4" t="s">
        <v>16</v>
      </c>
      <c r="U3" s="5" t="s">
        <v>17</v>
      </c>
      <c r="V3" s="5" t="s">
        <v>18</v>
      </c>
      <c r="W3" s="5" t="s">
        <v>19</v>
      </c>
      <c r="X3" s="5" t="s">
        <v>20</v>
      </c>
      <c r="Y3" s="6" t="s">
        <v>21</v>
      </c>
      <c r="Z3" s="7" t="s">
        <v>22</v>
      </c>
      <c r="AA3" s="8" t="s">
        <v>23</v>
      </c>
      <c r="AB3" s="9" t="s">
        <v>24</v>
      </c>
      <c r="AC3" s="157"/>
    </row>
    <row r="4" spans="1:30" ht="15" customHeight="1">
      <c r="A4" s="10">
        <v>1</v>
      </c>
      <c r="B4" s="11"/>
      <c r="C4" s="12"/>
      <c r="D4" s="113"/>
      <c r="E4" s="13"/>
      <c r="F4" s="14"/>
      <c r="G4" s="15"/>
      <c r="H4" s="15"/>
      <c r="I4" s="15"/>
      <c r="J4" s="15"/>
      <c r="K4" s="15"/>
      <c r="L4" s="15"/>
      <c r="M4" s="15"/>
      <c r="N4" s="15"/>
      <c r="O4" s="15"/>
      <c r="P4" s="15"/>
      <c r="Q4" s="16"/>
      <c r="R4" s="90"/>
      <c r="S4" s="17"/>
      <c r="T4" s="18">
        <f aca="true" t="shared" si="0" ref="T4:T32">COUNTIF(C4:R4,"=6")</f>
        <v>0</v>
      </c>
      <c r="U4" s="19">
        <f aca="true" t="shared" si="1" ref="U4:U32">COUNTIF(C4:R4,"=5")</f>
        <v>0</v>
      </c>
      <c r="V4" s="19">
        <f aca="true" t="shared" si="2" ref="V4:V32">COUNTIF(C4:R4,"=4")</f>
        <v>0</v>
      </c>
      <c r="W4" s="19">
        <f aca="true" t="shared" si="3" ref="W4:W32">COUNTIF(C4:R4,"=3")</f>
        <v>0</v>
      </c>
      <c r="X4" s="19">
        <f aca="true" t="shared" si="4" ref="X4:X32">COUNTIF(C4:R4,"=2")</f>
        <v>0</v>
      </c>
      <c r="Y4" s="20">
        <f aca="true" t="shared" si="5" ref="Y4:Y32">COUNTIF(C4:R4,"=1")</f>
        <v>0</v>
      </c>
      <c r="Z4" s="21"/>
      <c r="AA4" s="22"/>
      <c r="AB4" s="23"/>
      <c r="AC4" s="24" t="e">
        <f aca="true" t="shared" si="6" ref="AC4:AC32">SUM(C4:R4)/COUNT(C4:R4)</f>
        <v>#DIV/0!</v>
      </c>
      <c r="AD4" s="1" t="e">
        <f aca="true" t="shared" si="7" ref="AD4:AD32">IF(AND((AC4&gt;=4.75),OR(B4="wzorowe",B4="bardzo dobre")),".","")</f>
        <v>#DIV/0!</v>
      </c>
    </row>
    <row r="5" spans="1:30" ht="15" customHeight="1">
      <c r="A5" s="25">
        <v>2</v>
      </c>
      <c r="B5" s="11"/>
      <c r="C5" s="26"/>
      <c r="D5" s="114"/>
      <c r="E5" s="27"/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30"/>
      <c r="R5" s="91"/>
      <c r="S5" s="31"/>
      <c r="T5" s="18">
        <f t="shared" si="0"/>
        <v>0</v>
      </c>
      <c r="U5" s="32">
        <f t="shared" si="1"/>
        <v>0</v>
      </c>
      <c r="V5" s="32">
        <f t="shared" si="2"/>
        <v>0</v>
      </c>
      <c r="W5" s="32">
        <f t="shared" si="3"/>
        <v>0</v>
      </c>
      <c r="X5" s="32">
        <f t="shared" si="4"/>
        <v>0</v>
      </c>
      <c r="Y5" s="20">
        <f t="shared" si="5"/>
        <v>0</v>
      </c>
      <c r="Z5" s="33"/>
      <c r="AA5" s="32"/>
      <c r="AB5" s="34"/>
      <c r="AC5" s="24" t="e">
        <f t="shared" si="6"/>
        <v>#DIV/0!</v>
      </c>
      <c r="AD5" s="1" t="e">
        <f t="shared" si="7"/>
        <v>#DIV/0!</v>
      </c>
    </row>
    <row r="6" spans="1:30" ht="15" customHeight="1">
      <c r="A6" s="25">
        <v>3</v>
      </c>
      <c r="B6" s="11"/>
      <c r="C6" s="26"/>
      <c r="D6" s="114"/>
      <c r="E6" s="27"/>
      <c r="F6" s="28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91"/>
      <c r="S6" s="31"/>
      <c r="T6" s="18">
        <f t="shared" si="0"/>
        <v>0</v>
      </c>
      <c r="U6" s="32">
        <f t="shared" si="1"/>
        <v>0</v>
      </c>
      <c r="V6" s="32">
        <f t="shared" si="2"/>
        <v>0</v>
      </c>
      <c r="W6" s="32">
        <f t="shared" si="3"/>
        <v>0</v>
      </c>
      <c r="X6" s="32">
        <f t="shared" si="4"/>
        <v>0</v>
      </c>
      <c r="Y6" s="20">
        <f t="shared" si="5"/>
        <v>0</v>
      </c>
      <c r="Z6" s="33"/>
      <c r="AA6" s="32"/>
      <c r="AB6" s="34"/>
      <c r="AC6" s="24" t="e">
        <f t="shared" si="6"/>
        <v>#DIV/0!</v>
      </c>
      <c r="AD6" s="1" t="e">
        <f t="shared" si="7"/>
        <v>#DIV/0!</v>
      </c>
    </row>
    <row r="7" spans="1:30" ht="15" customHeight="1">
      <c r="A7" s="25">
        <v>4</v>
      </c>
      <c r="B7" s="11"/>
      <c r="C7" s="26"/>
      <c r="D7" s="114"/>
      <c r="E7" s="27"/>
      <c r="F7" s="28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91"/>
      <c r="S7" s="31"/>
      <c r="T7" s="18">
        <f t="shared" si="0"/>
        <v>0</v>
      </c>
      <c r="U7" s="32">
        <f t="shared" si="1"/>
        <v>0</v>
      </c>
      <c r="V7" s="32">
        <f t="shared" si="2"/>
        <v>0</v>
      </c>
      <c r="W7" s="32">
        <f t="shared" si="3"/>
        <v>0</v>
      </c>
      <c r="X7" s="32">
        <f t="shared" si="4"/>
        <v>0</v>
      </c>
      <c r="Y7" s="20">
        <f t="shared" si="5"/>
        <v>0</v>
      </c>
      <c r="Z7" s="33"/>
      <c r="AA7" s="32"/>
      <c r="AB7" s="34"/>
      <c r="AC7" s="24" t="e">
        <f t="shared" si="6"/>
        <v>#DIV/0!</v>
      </c>
      <c r="AD7" s="1" t="e">
        <f t="shared" si="7"/>
        <v>#DIV/0!</v>
      </c>
    </row>
    <row r="8" spans="1:30" ht="15" customHeight="1">
      <c r="A8" s="25">
        <v>5</v>
      </c>
      <c r="B8" s="11"/>
      <c r="C8" s="26"/>
      <c r="D8" s="114"/>
      <c r="E8" s="27"/>
      <c r="F8" s="28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91"/>
      <c r="S8" s="31"/>
      <c r="T8" s="18">
        <f t="shared" si="0"/>
        <v>0</v>
      </c>
      <c r="U8" s="32">
        <f t="shared" si="1"/>
        <v>0</v>
      </c>
      <c r="V8" s="32">
        <f t="shared" si="2"/>
        <v>0</v>
      </c>
      <c r="W8" s="32">
        <f t="shared" si="3"/>
        <v>0</v>
      </c>
      <c r="X8" s="32">
        <f t="shared" si="4"/>
        <v>0</v>
      </c>
      <c r="Y8" s="20">
        <f t="shared" si="5"/>
        <v>0</v>
      </c>
      <c r="Z8" s="33"/>
      <c r="AA8" s="32"/>
      <c r="AB8" s="34"/>
      <c r="AC8" s="24" t="e">
        <f t="shared" si="6"/>
        <v>#DIV/0!</v>
      </c>
      <c r="AD8" s="1" t="e">
        <f t="shared" si="7"/>
        <v>#DIV/0!</v>
      </c>
    </row>
    <row r="9" spans="1:30" ht="15" customHeight="1">
      <c r="A9" s="25">
        <v>6</v>
      </c>
      <c r="B9" s="11"/>
      <c r="C9" s="26"/>
      <c r="D9" s="114"/>
      <c r="E9" s="27"/>
      <c r="F9" s="28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91"/>
      <c r="S9" s="31"/>
      <c r="T9" s="18">
        <f t="shared" si="0"/>
        <v>0</v>
      </c>
      <c r="U9" s="32">
        <f t="shared" si="1"/>
        <v>0</v>
      </c>
      <c r="V9" s="32">
        <f t="shared" si="2"/>
        <v>0</v>
      </c>
      <c r="W9" s="32">
        <f t="shared" si="3"/>
        <v>0</v>
      </c>
      <c r="X9" s="32">
        <f t="shared" si="4"/>
        <v>0</v>
      </c>
      <c r="Y9" s="20">
        <f t="shared" si="5"/>
        <v>0</v>
      </c>
      <c r="Z9" s="33"/>
      <c r="AA9" s="32"/>
      <c r="AB9" s="34"/>
      <c r="AC9" s="24" t="e">
        <f t="shared" si="6"/>
        <v>#DIV/0!</v>
      </c>
      <c r="AD9" s="1" t="e">
        <f t="shared" si="7"/>
        <v>#DIV/0!</v>
      </c>
    </row>
    <row r="10" spans="1:30" ht="15" customHeight="1">
      <c r="A10" s="25">
        <v>7</v>
      </c>
      <c r="B10" s="11"/>
      <c r="C10" s="26"/>
      <c r="D10" s="114"/>
      <c r="E10" s="27"/>
      <c r="F10" s="28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91"/>
      <c r="S10" s="31"/>
      <c r="T10" s="18">
        <f t="shared" si="0"/>
        <v>0</v>
      </c>
      <c r="U10" s="32">
        <f t="shared" si="1"/>
        <v>0</v>
      </c>
      <c r="V10" s="32">
        <f t="shared" si="2"/>
        <v>0</v>
      </c>
      <c r="W10" s="32">
        <f t="shared" si="3"/>
        <v>0</v>
      </c>
      <c r="X10" s="32">
        <f t="shared" si="4"/>
        <v>0</v>
      </c>
      <c r="Y10" s="20">
        <f t="shared" si="5"/>
        <v>0</v>
      </c>
      <c r="Z10" s="33"/>
      <c r="AA10" s="32"/>
      <c r="AB10" s="34"/>
      <c r="AC10" s="24" t="e">
        <f t="shared" si="6"/>
        <v>#DIV/0!</v>
      </c>
      <c r="AD10" s="1" t="e">
        <f t="shared" si="7"/>
        <v>#DIV/0!</v>
      </c>
    </row>
    <row r="11" spans="1:30" ht="15" customHeight="1">
      <c r="A11" s="25">
        <v>8</v>
      </c>
      <c r="B11" s="11"/>
      <c r="C11" s="26"/>
      <c r="D11" s="114"/>
      <c r="E11" s="27"/>
      <c r="F11" s="28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0"/>
      <c r="R11" s="91"/>
      <c r="S11" s="31"/>
      <c r="T11" s="18">
        <f t="shared" si="0"/>
        <v>0</v>
      </c>
      <c r="U11" s="32">
        <f t="shared" si="1"/>
        <v>0</v>
      </c>
      <c r="V11" s="32">
        <f t="shared" si="2"/>
        <v>0</v>
      </c>
      <c r="W11" s="32">
        <f t="shared" si="3"/>
        <v>0</v>
      </c>
      <c r="X11" s="32">
        <f t="shared" si="4"/>
        <v>0</v>
      </c>
      <c r="Y11" s="20">
        <f t="shared" si="5"/>
        <v>0</v>
      </c>
      <c r="Z11" s="33"/>
      <c r="AA11" s="32"/>
      <c r="AB11" s="34"/>
      <c r="AC11" s="24" t="e">
        <f t="shared" si="6"/>
        <v>#DIV/0!</v>
      </c>
      <c r="AD11" s="1" t="e">
        <f t="shared" si="7"/>
        <v>#DIV/0!</v>
      </c>
    </row>
    <row r="12" spans="1:30" ht="15" customHeight="1">
      <c r="A12" s="25">
        <v>9</v>
      </c>
      <c r="B12" s="11"/>
      <c r="C12" s="26"/>
      <c r="D12" s="114"/>
      <c r="E12" s="27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30"/>
      <c r="R12" s="91"/>
      <c r="S12" s="31"/>
      <c r="T12" s="18">
        <f t="shared" si="0"/>
        <v>0</v>
      </c>
      <c r="U12" s="32">
        <f t="shared" si="1"/>
        <v>0</v>
      </c>
      <c r="V12" s="32">
        <f t="shared" si="2"/>
        <v>0</v>
      </c>
      <c r="W12" s="32">
        <f t="shared" si="3"/>
        <v>0</v>
      </c>
      <c r="X12" s="32">
        <f t="shared" si="4"/>
        <v>0</v>
      </c>
      <c r="Y12" s="20">
        <f t="shared" si="5"/>
        <v>0</v>
      </c>
      <c r="Z12" s="33"/>
      <c r="AA12" s="32"/>
      <c r="AB12" s="34"/>
      <c r="AC12" s="24" t="e">
        <f t="shared" si="6"/>
        <v>#DIV/0!</v>
      </c>
      <c r="AD12" s="1" t="e">
        <f t="shared" si="7"/>
        <v>#DIV/0!</v>
      </c>
    </row>
    <row r="13" spans="1:30" ht="15" customHeight="1" thickBot="1">
      <c r="A13" s="35">
        <v>10</v>
      </c>
      <c r="B13" s="36"/>
      <c r="C13" s="37"/>
      <c r="D13" s="116"/>
      <c r="E13" s="38"/>
      <c r="F13" s="39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1"/>
      <c r="R13" s="92"/>
      <c r="S13" s="42"/>
      <c r="T13" s="43">
        <f t="shared" si="0"/>
        <v>0</v>
      </c>
      <c r="U13" s="44">
        <f t="shared" si="1"/>
        <v>0</v>
      </c>
      <c r="V13" s="44">
        <f t="shared" si="2"/>
        <v>0</v>
      </c>
      <c r="W13" s="44">
        <f t="shared" si="3"/>
        <v>0</v>
      </c>
      <c r="X13" s="44">
        <f t="shared" si="4"/>
        <v>0</v>
      </c>
      <c r="Y13" s="45">
        <f t="shared" si="5"/>
        <v>0</v>
      </c>
      <c r="Z13" s="46"/>
      <c r="AA13" s="44"/>
      <c r="AB13" s="47"/>
      <c r="AC13" s="24" t="e">
        <f t="shared" si="6"/>
        <v>#DIV/0!</v>
      </c>
      <c r="AD13" s="1" t="e">
        <f t="shared" si="7"/>
        <v>#DIV/0!</v>
      </c>
    </row>
    <row r="14" spans="1:30" ht="15" customHeight="1">
      <c r="A14" s="10">
        <v>11</v>
      </c>
      <c r="B14" s="48"/>
      <c r="C14" s="12"/>
      <c r="D14" s="113"/>
      <c r="E14" s="13"/>
      <c r="F14" s="1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  <c r="R14" s="93"/>
      <c r="S14" s="17"/>
      <c r="T14" s="18">
        <f t="shared" si="0"/>
        <v>0</v>
      </c>
      <c r="U14" s="22">
        <f t="shared" si="1"/>
        <v>0</v>
      </c>
      <c r="V14" s="22">
        <f t="shared" si="2"/>
        <v>0</v>
      </c>
      <c r="W14" s="22">
        <f t="shared" si="3"/>
        <v>0</v>
      </c>
      <c r="X14" s="22">
        <f t="shared" si="4"/>
        <v>0</v>
      </c>
      <c r="Y14" s="20">
        <f t="shared" si="5"/>
        <v>0</v>
      </c>
      <c r="Z14" s="21"/>
      <c r="AA14" s="22"/>
      <c r="AB14" s="23"/>
      <c r="AC14" s="24" t="e">
        <f t="shared" si="6"/>
        <v>#DIV/0!</v>
      </c>
      <c r="AD14" s="1" t="e">
        <f t="shared" si="7"/>
        <v>#DIV/0!</v>
      </c>
    </row>
    <row r="15" spans="1:30" ht="15" customHeight="1">
      <c r="A15" s="25">
        <v>12</v>
      </c>
      <c r="B15" s="11"/>
      <c r="C15" s="26"/>
      <c r="D15" s="114"/>
      <c r="E15" s="27"/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30"/>
      <c r="R15" s="91"/>
      <c r="S15" s="31"/>
      <c r="T15" s="18">
        <f t="shared" si="0"/>
        <v>0</v>
      </c>
      <c r="U15" s="32">
        <f t="shared" si="1"/>
        <v>0</v>
      </c>
      <c r="V15" s="32">
        <f t="shared" si="2"/>
        <v>0</v>
      </c>
      <c r="W15" s="32">
        <f t="shared" si="3"/>
        <v>0</v>
      </c>
      <c r="X15" s="32">
        <f t="shared" si="4"/>
        <v>0</v>
      </c>
      <c r="Y15" s="20">
        <f t="shared" si="5"/>
        <v>0</v>
      </c>
      <c r="Z15" s="33"/>
      <c r="AA15" s="32"/>
      <c r="AB15" s="34"/>
      <c r="AC15" s="24" t="e">
        <f t="shared" si="6"/>
        <v>#DIV/0!</v>
      </c>
      <c r="AD15" s="1" t="e">
        <f t="shared" si="7"/>
        <v>#DIV/0!</v>
      </c>
    </row>
    <row r="16" spans="1:30" ht="15" customHeight="1">
      <c r="A16" s="25">
        <v>13</v>
      </c>
      <c r="B16" s="11"/>
      <c r="C16" s="26"/>
      <c r="D16" s="114"/>
      <c r="E16" s="27"/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30"/>
      <c r="R16" s="91"/>
      <c r="S16" s="31"/>
      <c r="T16" s="18">
        <f t="shared" si="0"/>
        <v>0</v>
      </c>
      <c r="U16" s="32">
        <f t="shared" si="1"/>
        <v>0</v>
      </c>
      <c r="V16" s="32">
        <f t="shared" si="2"/>
        <v>0</v>
      </c>
      <c r="W16" s="32">
        <f t="shared" si="3"/>
        <v>0</v>
      </c>
      <c r="X16" s="32">
        <f t="shared" si="4"/>
        <v>0</v>
      </c>
      <c r="Y16" s="20">
        <f t="shared" si="5"/>
        <v>0</v>
      </c>
      <c r="Z16" s="33"/>
      <c r="AA16" s="32"/>
      <c r="AB16" s="34"/>
      <c r="AC16" s="24" t="e">
        <f t="shared" si="6"/>
        <v>#DIV/0!</v>
      </c>
      <c r="AD16" s="1" t="e">
        <f t="shared" si="7"/>
        <v>#DIV/0!</v>
      </c>
    </row>
    <row r="17" spans="1:30" ht="15" customHeight="1">
      <c r="A17" s="25">
        <v>14</v>
      </c>
      <c r="B17" s="11"/>
      <c r="C17" s="26"/>
      <c r="D17" s="114"/>
      <c r="E17" s="27"/>
      <c r="F17" s="2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30"/>
      <c r="R17" s="91"/>
      <c r="S17" s="31"/>
      <c r="T17" s="18">
        <f t="shared" si="0"/>
        <v>0</v>
      </c>
      <c r="U17" s="32">
        <f t="shared" si="1"/>
        <v>0</v>
      </c>
      <c r="V17" s="32">
        <f t="shared" si="2"/>
        <v>0</v>
      </c>
      <c r="W17" s="32">
        <f t="shared" si="3"/>
        <v>0</v>
      </c>
      <c r="X17" s="32">
        <f t="shared" si="4"/>
        <v>0</v>
      </c>
      <c r="Y17" s="20">
        <f t="shared" si="5"/>
        <v>0</v>
      </c>
      <c r="Z17" s="33"/>
      <c r="AA17" s="32"/>
      <c r="AB17" s="34"/>
      <c r="AC17" s="24" t="e">
        <f t="shared" si="6"/>
        <v>#DIV/0!</v>
      </c>
      <c r="AD17" s="1" t="e">
        <f t="shared" si="7"/>
        <v>#DIV/0!</v>
      </c>
    </row>
    <row r="18" spans="1:30" ht="15" customHeight="1">
      <c r="A18" s="25">
        <v>15</v>
      </c>
      <c r="B18" s="11"/>
      <c r="C18" s="26"/>
      <c r="D18" s="114"/>
      <c r="E18" s="27"/>
      <c r="F18" s="28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30"/>
      <c r="R18" s="91"/>
      <c r="S18" s="31"/>
      <c r="T18" s="18">
        <f t="shared" si="0"/>
        <v>0</v>
      </c>
      <c r="U18" s="32">
        <f t="shared" si="1"/>
        <v>0</v>
      </c>
      <c r="V18" s="32">
        <f t="shared" si="2"/>
        <v>0</v>
      </c>
      <c r="W18" s="32">
        <f t="shared" si="3"/>
        <v>0</v>
      </c>
      <c r="X18" s="32">
        <f t="shared" si="4"/>
        <v>0</v>
      </c>
      <c r="Y18" s="20">
        <f t="shared" si="5"/>
        <v>0</v>
      </c>
      <c r="Z18" s="33"/>
      <c r="AA18" s="32"/>
      <c r="AB18" s="34"/>
      <c r="AC18" s="24" t="e">
        <f t="shared" si="6"/>
        <v>#DIV/0!</v>
      </c>
      <c r="AD18" s="1" t="e">
        <f t="shared" si="7"/>
        <v>#DIV/0!</v>
      </c>
    </row>
    <row r="19" spans="1:30" ht="15" customHeight="1">
      <c r="A19" s="25">
        <v>16</v>
      </c>
      <c r="B19" s="11"/>
      <c r="C19" s="26"/>
      <c r="D19" s="114"/>
      <c r="E19" s="27"/>
      <c r="F19" s="28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0"/>
      <c r="R19" s="91"/>
      <c r="S19" s="31"/>
      <c r="T19" s="18">
        <f t="shared" si="0"/>
        <v>0</v>
      </c>
      <c r="U19" s="32">
        <f t="shared" si="1"/>
        <v>0</v>
      </c>
      <c r="V19" s="32">
        <f t="shared" si="2"/>
        <v>0</v>
      </c>
      <c r="W19" s="32">
        <f t="shared" si="3"/>
        <v>0</v>
      </c>
      <c r="X19" s="32">
        <f t="shared" si="4"/>
        <v>0</v>
      </c>
      <c r="Y19" s="20">
        <f t="shared" si="5"/>
        <v>0</v>
      </c>
      <c r="Z19" s="33"/>
      <c r="AA19" s="32"/>
      <c r="AB19" s="34"/>
      <c r="AC19" s="24" t="e">
        <f t="shared" si="6"/>
        <v>#DIV/0!</v>
      </c>
      <c r="AD19" s="1" t="e">
        <f t="shared" si="7"/>
        <v>#DIV/0!</v>
      </c>
    </row>
    <row r="20" spans="1:30" ht="15" customHeight="1">
      <c r="A20" s="25">
        <v>17</v>
      </c>
      <c r="B20" s="11"/>
      <c r="C20" s="26"/>
      <c r="D20" s="114"/>
      <c r="E20" s="27"/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30"/>
      <c r="R20" s="91"/>
      <c r="S20" s="31"/>
      <c r="T20" s="18">
        <f t="shared" si="0"/>
        <v>0</v>
      </c>
      <c r="U20" s="32">
        <f t="shared" si="1"/>
        <v>0</v>
      </c>
      <c r="V20" s="32">
        <f t="shared" si="2"/>
        <v>0</v>
      </c>
      <c r="W20" s="32">
        <f t="shared" si="3"/>
        <v>0</v>
      </c>
      <c r="X20" s="32">
        <f t="shared" si="4"/>
        <v>0</v>
      </c>
      <c r="Y20" s="20">
        <f t="shared" si="5"/>
        <v>0</v>
      </c>
      <c r="Z20" s="33"/>
      <c r="AA20" s="32"/>
      <c r="AB20" s="34"/>
      <c r="AC20" s="24" t="e">
        <f t="shared" si="6"/>
        <v>#DIV/0!</v>
      </c>
      <c r="AD20" s="1" t="e">
        <f t="shared" si="7"/>
        <v>#DIV/0!</v>
      </c>
    </row>
    <row r="21" spans="1:30" ht="15" customHeight="1">
      <c r="A21" s="25">
        <v>18</v>
      </c>
      <c r="B21" s="11"/>
      <c r="C21" s="26"/>
      <c r="D21" s="114"/>
      <c r="E21" s="27"/>
      <c r="F21" s="28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0"/>
      <c r="R21" s="91"/>
      <c r="S21" s="31"/>
      <c r="T21" s="18">
        <f t="shared" si="0"/>
        <v>0</v>
      </c>
      <c r="U21" s="32">
        <f t="shared" si="1"/>
        <v>0</v>
      </c>
      <c r="V21" s="32">
        <f t="shared" si="2"/>
        <v>0</v>
      </c>
      <c r="W21" s="32">
        <f t="shared" si="3"/>
        <v>0</v>
      </c>
      <c r="X21" s="32">
        <f t="shared" si="4"/>
        <v>0</v>
      </c>
      <c r="Y21" s="20">
        <f t="shared" si="5"/>
        <v>0</v>
      </c>
      <c r="Z21" s="33"/>
      <c r="AA21" s="32"/>
      <c r="AB21" s="34"/>
      <c r="AC21" s="24" t="e">
        <f t="shared" si="6"/>
        <v>#DIV/0!</v>
      </c>
      <c r="AD21" s="1" t="e">
        <f t="shared" si="7"/>
        <v>#DIV/0!</v>
      </c>
    </row>
    <row r="22" spans="1:30" ht="15" customHeight="1">
      <c r="A22" s="25">
        <v>19</v>
      </c>
      <c r="B22" s="11"/>
      <c r="C22" s="26"/>
      <c r="D22" s="114"/>
      <c r="E22" s="27"/>
      <c r="F22" s="28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0"/>
      <c r="R22" s="91"/>
      <c r="S22" s="31"/>
      <c r="T22" s="18">
        <f t="shared" si="0"/>
        <v>0</v>
      </c>
      <c r="U22" s="32">
        <f t="shared" si="1"/>
        <v>0</v>
      </c>
      <c r="V22" s="32">
        <f t="shared" si="2"/>
        <v>0</v>
      </c>
      <c r="W22" s="32">
        <f t="shared" si="3"/>
        <v>0</v>
      </c>
      <c r="X22" s="32">
        <f t="shared" si="4"/>
        <v>0</v>
      </c>
      <c r="Y22" s="20">
        <f t="shared" si="5"/>
        <v>0</v>
      </c>
      <c r="Z22" s="33"/>
      <c r="AA22" s="32"/>
      <c r="AB22" s="34"/>
      <c r="AC22" s="24" t="e">
        <f t="shared" si="6"/>
        <v>#DIV/0!</v>
      </c>
      <c r="AD22" s="1" t="e">
        <f t="shared" si="7"/>
        <v>#DIV/0!</v>
      </c>
    </row>
    <row r="23" spans="1:30" ht="15" customHeight="1" thickBot="1">
      <c r="A23" s="35">
        <v>20</v>
      </c>
      <c r="B23" s="49"/>
      <c r="C23" s="37"/>
      <c r="D23" s="116"/>
      <c r="E23" s="38"/>
      <c r="F23" s="39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1"/>
      <c r="R23" s="92"/>
      <c r="S23" s="42"/>
      <c r="T23" s="43">
        <f t="shared" si="0"/>
        <v>0</v>
      </c>
      <c r="U23" s="44">
        <f t="shared" si="1"/>
        <v>0</v>
      </c>
      <c r="V23" s="44">
        <f t="shared" si="2"/>
        <v>0</v>
      </c>
      <c r="W23" s="44">
        <f t="shared" si="3"/>
        <v>0</v>
      </c>
      <c r="X23" s="44">
        <f t="shared" si="4"/>
        <v>0</v>
      </c>
      <c r="Y23" s="45">
        <f t="shared" si="5"/>
        <v>0</v>
      </c>
      <c r="Z23" s="46"/>
      <c r="AA23" s="44"/>
      <c r="AB23" s="47"/>
      <c r="AC23" s="24" t="e">
        <f t="shared" si="6"/>
        <v>#DIV/0!</v>
      </c>
      <c r="AD23" s="1" t="e">
        <f t="shared" si="7"/>
        <v>#DIV/0!</v>
      </c>
    </row>
    <row r="24" spans="1:30" ht="15" customHeight="1">
      <c r="A24" s="10">
        <v>21</v>
      </c>
      <c r="B24" s="48"/>
      <c r="C24" s="12"/>
      <c r="D24" s="113"/>
      <c r="E24" s="13"/>
      <c r="F24" s="14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6"/>
      <c r="R24" s="93"/>
      <c r="S24" s="17"/>
      <c r="T24" s="18">
        <f t="shared" si="0"/>
        <v>0</v>
      </c>
      <c r="U24" s="22">
        <f t="shared" si="1"/>
        <v>0</v>
      </c>
      <c r="V24" s="22">
        <f t="shared" si="2"/>
        <v>0</v>
      </c>
      <c r="W24" s="22">
        <f t="shared" si="3"/>
        <v>0</v>
      </c>
      <c r="X24" s="22">
        <f t="shared" si="4"/>
        <v>0</v>
      </c>
      <c r="Y24" s="20">
        <f t="shared" si="5"/>
        <v>0</v>
      </c>
      <c r="Z24" s="21"/>
      <c r="AA24" s="22"/>
      <c r="AB24" s="23"/>
      <c r="AC24" s="24" t="e">
        <f t="shared" si="6"/>
        <v>#DIV/0!</v>
      </c>
      <c r="AD24" s="1" t="e">
        <f t="shared" si="7"/>
        <v>#DIV/0!</v>
      </c>
    </row>
    <row r="25" spans="1:30" ht="15" customHeight="1">
      <c r="A25" s="25">
        <v>22</v>
      </c>
      <c r="B25" s="11"/>
      <c r="C25" s="26"/>
      <c r="D25" s="114"/>
      <c r="E25" s="27"/>
      <c r="F25" s="28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0"/>
      <c r="R25" s="91"/>
      <c r="S25" s="31"/>
      <c r="T25" s="18">
        <f t="shared" si="0"/>
        <v>0</v>
      </c>
      <c r="U25" s="32">
        <f t="shared" si="1"/>
        <v>0</v>
      </c>
      <c r="V25" s="32">
        <f t="shared" si="2"/>
        <v>0</v>
      </c>
      <c r="W25" s="32">
        <f t="shared" si="3"/>
        <v>0</v>
      </c>
      <c r="X25" s="32">
        <f t="shared" si="4"/>
        <v>0</v>
      </c>
      <c r="Y25" s="20">
        <f t="shared" si="5"/>
        <v>0</v>
      </c>
      <c r="Z25" s="33"/>
      <c r="AA25" s="32"/>
      <c r="AB25" s="34"/>
      <c r="AC25" s="24" t="e">
        <f t="shared" si="6"/>
        <v>#DIV/0!</v>
      </c>
      <c r="AD25" s="1" t="e">
        <f t="shared" si="7"/>
        <v>#DIV/0!</v>
      </c>
    </row>
    <row r="26" spans="1:30" ht="15" customHeight="1">
      <c r="A26" s="25">
        <v>23</v>
      </c>
      <c r="B26" s="11"/>
      <c r="C26" s="26"/>
      <c r="D26" s="114"/>
      <c r="E26" s="27"/>
      <c r="F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0"/>
      <c r="R26" s="91"/>
      <c r="S26" s="31"/>
      <c r="T26" s="18">
        <f t="shared" si="0"/>
        <v>0</v>
      </c>
      <c r="U26" s="32">
        <f t="shared" si="1"/>
        <v>0</v>
      </c>
      <c r="V26" s="32">
        <f t="shared" si="2"/>
        <v>0</v>
      </c>
      <c r="W26" s="32">
        <f t="shared" si="3"/>
        <v>0</v>
      </c>
      <c r="X26" s="32">
        <f t="shared" si="4"/>
        <v>0</v>
      </c>
      <c r="Y26" s="20">
        <f t="shared" si="5"/>
        <v>0</v>
      </c>
      <c r="Z26" s="33"/>
      <c r="AA26" s="32"/>
      <c r="AB26" s="34"/>
      <c r="AC26" s="24" t="e">
        <f t="shared" si="6"/>
        <v>#DIV/0!</v>
      </c>
      <c r="AD26" s="1" t="e">
        <f t="shared" si="7"/>
        <v>#DIV/0!</v>
      </c>
    </row>
    <row r="27" spans="1:30" ht="15" customHeight="1">
      <c r="A27" s="25">
        <v>24</v>
      </c>
      <c r="B27" s="11"/>
      <c r="C27" s="26"/>
      <c r="D27" s="114"/>
      <c r="E27" s="27"/>
      <c r="F27" s="28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0"/>
      <c r="R27" s="91"/>
      <c r="S27" s="31"/>
      <c r="T27" s="18">
        <f t="shared" si="0"/>
        <v>0</v>
      </c>
      <c r="U27" s="32">
        <f t="shared" si="1"/>
        <v>0</v>
      </c>
      <c r="V27" s="32">
        <f t="shared" si="2"/>
        <v>0</v>
      </c>
      <c r="W27" s="32">
        <f t="shared" si="3"/>
        <v>0</v>
      </c>
      <c r="X27" s="32">
        <f t="shared" si="4"/>
        <v>0</v>
      </c>
      <c r="Y27" s="20">
        <f t="shared" si="5"/>
        <v>0</v>
      </c>
      <c r="Z27" s="33"/>
      <c r="AA27" s="32"/>
      <c r="AB27" s="34"/>
      <c r="AC27" s="24" t="e">
        <f t="shared" si="6"/>
        <v>#DIV/0!</v>
      </c>
      <c r="AD27" s="1" t="e">
        <f t="shared" si="7"/>
        <v>#DIV/0!</v>
      </c>
    </row>
    <row r="28" spans="1:30" ht="15" customHeight="1">
      <c r="A28" s="25">
        <v>25</v>
      </c>
      <c r="B28" s="11"/>
      <c r="C28" s="26"/>
      <c r="D28" s="114"/>
      <c r="E28" s="27"/>
      <c r="F28" s="28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0"/>
      <c r="R28" s="91"/>
      <c r="S28" s="31"/>
      <c r="T28" s="18">
        <f t="shared" si="0"/>
        <v>0</v>
      </c>
      <c r="U28" s="32">
        <f t="shared" si="1"/>
        <v>0</v>
      </c>
      <c r="V28" s="32">
        <f t="shared" si="2"/>
        <v>0</v>
      </c>
      <c r="W28" s="32">
        <f t="shared" si="3"/>
        <v>0</v>
      </c>
      <c r="X28" s="32">
        <f t="shared" si="4"/>
        <v>0</v>
      </c>
      <c r="Y28" s="20">
        <f t="shared" si="5"/>
        <v>0</v>
      </c>
      <c r="Z28" s="33"/>
      <c r="AA28" s="32"/>
      <c r="AB28" s="34"/>
      <c r="AC28" s="24" t="e">
        <f t="shared" si="6"/>
        <v>#DIV/0!</v>
      </c>
      <c r="AD28" s="1" t="e">
        <f t="shared" si="7"/>
        <v>#DIV/0!</v>
      </c>
    </row>
    <row r="29" spans="1:30" ht="15" customHeight="1">
      <c r="A29" s="25">
        <v>26</v>
      </c>
      <c r="B29" s="11"/>
      <c r="C29" s="26"/>
      <c r="D29" s="114"/>
      <c r="E29" s="27"/>
      <c r="F29" s="28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0"/>
      <c r="R29" s="91"/>
      <c r="S29" s="31"/>
      <c r="T29" s="18">
        <f t="shared" si="0"/>
        <v>0</v>
      </c>
      <c r="U29" s="32">
        <f t="shared" si="1"/>
        <v>0</v>
      </c>
      <c r="V29" s="32">
        <f t="shared" si="2"/>
        <v>0</v>
      </c>
      <c r="W29" s="32">
        <f t="shared" si="3"/>
        <v>0</v>
      </c>
      <c r="X29" s="32">
        <f t="shared" si="4"/>
        <v>0</v>
      </c>
      <c r="Y29" s="20">
        <f t="shared" si="5"/>
        <v>0</v>
      </c>
      <c r="Z29" s="33"/>
      <c r="AA29" s="32"/>
      <c r="AB29" s="34"/>
      <c r="AC29" s="24" t="e">
        <f t="shared" si="6"/>
        <v>#DIV/0!</v>
      </c>
      <c r="AD29" s="1" t="e">
        <f t="shared" si="7"/>
        <v>#DIV/0!</v>
      </c>
    </row>
    <row r="30" spans="1:30" ht="15" customHeight="1">
      <c r="A30" s="25">
        <v>27</v>
      </c>
      <c r="B30" s="11"/>
      <c r="C30" s="26"/>
      <c r="D30" s="114"/>
      <c r="E30" s="27"/>
      <c r="F30" s="28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0"/>
      <c r="R30" s="91"/>
      <c r="S30" s="31"/>
      <c r="T30" s="18">
        <f t="shared" si="0"/>
        <v>0</v>
      </c>
      <c r="U30" s="32">
        <f t="shared" si="1"/>
        <v>0</v>
      </c>
      <c r="V30" s="32">
        <f t="shared" si="2"/>
        <v>0</v>
      </c>
      <c r="W30" s="32">
        <f t="shared" si="3"/>
        <v>0</v>
      </c>
      <c r="X30" s="32">
        <f t="shared" si="4"/>
        <v>0</v>
      </c>
      <c r="Y30" s="20">
        <f t="shared" si="5"/>
        <v>0</v>
      </c>
      <c r="Z30" s="33"/>
      <c r="AA30" s="32"/>
      <c r="AB30" s="34"/>
      <c r="AC30" s="24" t="e">
        <f t="shared" si="6"/>
        <v>#DIV/0!</v>
      </c>
      <c r="AD30" s="1" t="e">
        <f t="shared" si="7"/>
        <v>#DIV/0!</v>
      </c>
    </row>
    <row r="31" spans="1:30" ht="15" customHeight="1">
      <c r="A31" s="25">
        <v>28</v>
      </c>
      <c r="B31" s="11"/>
      <c r="C31" s="26"/>
      <c r="D31" s="114"/>
      <c r="E31" s="27"/>
      <c r="F31" s="28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0"/>
      <c r="R31" s="91"/>
      <c r="S31" s="31"/>
      <c r="T31" s="18">
        <f t="shared" si="0"/>
        <v>0</v>
      </c>
      <c r="U31" s="32">
        <f t="shared" si="1"/>
        <v>0</v>
      </c>
      <c r="V31" s="32">
        <f t="shared" si="2"/>
        <v>0</v>
      </c>
      <c r="W31" s="32">
        <f t="shared" si="3"/>
        <v>0</v>
      </c>
      <c r="X31" s="32">
        <f t="shared" si="4"/>
        <v>0</v>
      </c>
      <c r="Y31" s="20">
        <f t="shared" si="5"/>
        <v>0</v>
      </c>
      <c r="Z31" s="33"/>
      <c r="AA31" s="32"/>
      <c r="AB31" s="34"/>
      <c r="AC31" s="24" t="e">
        <f t="shared" si="6"/>
        <v>#DIV/0!</v>
      </c>
      <c r="AD31" s="1" t="e">
        <f t="shared" si="7"/>
        <v>#DIV/0!</v>
      </c>
    </row>
    <row r="32" spans="1:30" ht="15" customHeight="1" thickBot="1">
      <c r="A32" s="35">
        <v>29</v>
      </c>
      <c r="B32" s="50"/>
      <c r="C32" s="37"/>
      <c r="D32" s="115"/>
      <c r="E32" s="51"/>
      <c r="F32" s="39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1"/>
      <c r="R32" s="92"/>
      <c r="S32" s="42"/>
      <c r="T32" s="18">
        <f t="shared" si="0"/>
        <v>0</v>
      </c>
      <c r="U32" s="32">
        <f t="shared" si="1"/>
        <v>0</v>
      </c>
      <c r="V32" s="32">
        <f t="shared" si="2"/>
        <v>0</v>
      </c>
      <c r="W32" s="32">
        <f t="shared" si="3"/>
        <v>0</v>
      </c>
      <c r="X32" s="32">
        <f t="shared" si="4"/>
        <v>0</v>
      </c>
      <c r="Y32" s="20">
        <f t="shared" si="5"/>
        <v>0</v>
      </c>
      <c r="Z32" s="46"/>
      <c r="AA32" s="44"/>
      <c r="AB32" s="47"/>
      <c r="AC32" s="24" t="e">
        <f t="shared" si="6"/>
        <v>#DIV/0!</v>
      </c>
      <c r="AD32" s="1" t="e">
        <f t="shared" si="7"/>
        <v>#DIV/0!</v>
      </c>
    </row>
    <row r="33" spans="1:29" ht="16.5" customHeight="1" thickBot="1">
      <c r="A33" s="148"/>
      <c r="B33" s="148"/>
      <c r="C33" s="148" t="s">
        <v>25</v>
      </c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52">
        <f aca="true" t="shared" si="8" ref="T33:AB33">SUM(T4:T32)</f>
        <v>0</v>
      </c>
      <c r="U33" s="53">
        <f t="shared" si="8"/>
        <v>0</v>
      </c>
      <c r="V33" s="53">
        <f t="shared" si="8"/>
        <v>0</v>
      </c>
      <c r="W33" s="53">
        <f t="shared" si="8"/>
        <v>0</v>
      </c>
      <c r="X33" s="53">
        <f t="shared" si="8"/>
        <v>0</v>
      </c>
      <c r="Y33" s="54">
        <f t="shared" si="8"/>
        <v>0</v>
      </c>
      <c r="Z33" s="55">
        <f t="shared" si="8"/>
        <v>0</v>
      </c>
      <c r="AA33" s="19">
        <f t="shared" si="8"/>
        <v>0</v>
      </c>
      <c r="AB33" s="56">
        <f t="shared" si="8"/>
        <v>0</v>
      </c>
      <c r="AC33" s="149" t="e">
        <f>SUM(C4:R32)/COUNT(C4:R32)</f>
        <v>#DIV/0!</v>
      </c>
    </row>
    <row r="34" spans="1:29" ht="19.5" customHeight="1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3" t="s">
        <v>26</v>
      </c>
      <c r="U34" s="150"/>
      <c r="V34" s="150"/>
      <c r="W34" s="150"/>
      <c r="X34" s="150"/>
      <c r="Y34" s="150"/>
      <c r="Z34" s="151" t="s">
        <v>27</v>
      </c>
      <c r="AA34" s="151"/>
      <c r="AB34" s="151"/>
      <c r="AC34" s="149"/>
    </row>
    <row r="35" spans="1:29" ht="16.5" customHeight="1">
      <c r="A35" s="152" t="s">
        <v>16</v>
      </c>
      <c r="B35" s="152"/>
      <c r="C35" s="12">
        <f aca="true" t="shared" si="9" ref="C35:R35">COUNTIF(C4:C32,"=6")</f>
        <v>0</v>
      </c>
      <c r="D35" s="12">
        <f t="shared" si="9"/>
        <v>0</v>
      </c>
      <c r="E35" s="57">
        <f t="shared" si="9"/>
        <v>0</v>
      </c>
      <c r="F35" s="20">
        <f t="shared" si="9"/>
        <v>0</v>
      </c>
      <c r="G35" s="22">
        <f t="shared" si="9"/>
        <v>0</v>
      </c>
      <c r="H35" s="22">
        <f t="shared" si="9"/>
        <v>0</v>
      </c>
      <c r="I35" s="22">
        <f t="shared" si="9"/>
        <v>0</v>
      </c>
      <c r="J35" s="22">
        <f t="shared" si="9"/>
        <v>0</v>
      </c>
      <c r="K35" s="22">
        <f t="shared" si="9"/>
        <v>0</v>
      </c>
      <c r="L35" s="22">
        <f t="shared" si="9"/>
        <v>0</v>
      </c>
      <c r="M35" s="22">
        <f t="shared" si="9"/>
        <v>0</v>
      </c>
      <c r="N35" s="22">
        <f t="shared" si="9"/>
        <v>0</v>
      </c>
      <c r="O35" s="22">
        <f t="shared" si="9"/>
        <v>0</v>
      </c>
      <c r="P35" s="22">
        <f t="shared" si="9"/>
        <v>0</v>
      </c>
      <c r="Q35" s="22">
        <f t="shared" si="9"/>
        <v>0</v>
      </c>
      <c r="R35" s="22">
        <f t="shared" si="9"/>
        <v>0</v>
      </c>
      <c r="S35" s="23">
        <f>COUNTIF(R4:R32,"=6")</f>
        <v>0</v>
      </c>
      <c r="T35" s="58">
        <f aca="true" t="shared" si="10" ref="T35:T41">SUM(C35:R35)</f>
        <v>0</v>
      </c>
      <c r="U35" s="153"/>
      <c r="V35" s="153"/>
      <c r="W35" s="153"/>
      <c r="X35" s="153"/>
      <c r="Y35" s="153"/>
      <c r="Z35" s="153"/>
      <c r="AA35" s="153"/>
      <c r="AB35" s="153"/>
      <c r="AC35" s="153"/>
    </row>
    <row r="36" spans="1:29" ht="16.5" customHeight="1">
      <c r="A36" s="143" t="s">
        <v>17</v>
      </c>
      <c r="B36" s="143"/>
      <c r="C36" s="26">
        <f aca="true" t="shared" si="11" ref="C36:R36">COUNTIF(C4:C32,"=5")</f>
        <v>0</v>
      </c>
      <c r="D36" s="26">
        <f t="shared" si="11"/>
        <v>0</v>
      </c>
      <c r="E36" s="59">
        <f t="shared" si="11"/>
        <v>0</v>
      </c>
      <c r="F36" s="60">
        <f t="shared" si="11"/>
        <v>0</v>
      </c>
      <c r="G36" s="32">
        <f t="shared" si="11"/>
        <v>0</v>
      </c>
      <c r="H36" s="32">
        <f t="shared" si="11"/>
        <v>0</v>
      </c>
      <c r="I36" s="32">
        <f t="shared" si="11"/>
        <v>0</v>
      </c>
      <c r="J36" s="32">
        <f t="shared" si="11"/>
        <v>0</v>
      </c>
      <c r="K36" s="32">
        <f t="shared" si="11"/>
        <v>0</v>
      </c>
      <c r="L36" s="32">
        <f t="shared" si="11"/>
        <v>0</v>
      </c>
      <c r="M36" s="32">
        <f t="shared" si="11"/>
        <v>0</v>
      </c>
      <c r="N36" s="32">
        <f t="shared" si="11"/>
        <v>0</v>
      </c>
      <c r="O36" s="32">
        <f t="shared" si="11"/>
        <v>0</v>
      </c>
      <c r="P36" s="32">
        <f t="shared" si="11"/>
        <v>0</v>
      </c>
      <c r="Q36" s="32">
        <f t="shared" si="11"/>
        <v>0</v>
      </c>
      <c r="R36" s="32">
        <f t="shared" si="11"/>
        <v>0</v>
      </c>
      <c r="S36" s="34">
        <f>COUNTIF(R4:R32,"=5")</f>
        <v>0</v>
      </c>
      <c r="T36" s="58">
        <f t="shared" si="10"/>
        <v>0</v>
      </c>
      <c r="U36" s="153"/>
      <c r="V36" s="153"/>
      <c r="W36" s="153"/>
      <c r="X36" s="153"/>
      <c r="Y36" s="153"/>
      <c r="Z36" s="153"/>
      <c r="AA36" s="153"/>
      <c r="AB36" s="153"/>
      <c r="AC36" s="153"/>
    </row>
    <row r="37" spans="1:29" ht="16.5" customHeight="1">
      <c r="A37" s="143" t="s">
        <v>18</v>
      </c>
      <c r="B37" s="143"/>
      <c r="C37" s="26">
        <f aca="true" t="shared" si="12" ref="C37:R37">COUNTIF(C4:C32,"=4")</f>
        <v>0</v>
      </c>
      <c r="D37" s="26">
        <f t="shared" si="12"/>
        <v>0</v>
      </c>
      <c r="E37" s="59">
        <f t="shared" si="12"/>
        <v>0</v>
      </c>
      <c r="F37" s="60">
        <f t="shared" si="12"/>
        <v>0</v>
      </c>
      <c r="G37" s="32">
        <f t="shared" si="12"/>
        <v>0</v>
      </c>
      <c r="H37" s="32">
        <f t="shared" si="12"/>
        <v>0</v>
      </c>
      <c r="I37" s="32">
        <f t="shared" si="12"/>
        <v>0</v>
      </c>
      <c r="J37" s="32">
        <f t="shared" si="12"/>
        <v>0</v>
      </c>
      <c r="K37" s="32">
        <f t="shared" si="12"/>
        <v>0</v>
      </c>
      <c r="L37" s="32">
        <f t="shared" si="12"/>
        <v>0</v>
      </c>
      <c r="M37" s="32">
        <f t="shared" si="12"/>
        <v>0</v>
      </c>
      <c r="N37" s="32">
        <f t="shared" si="12"/>
        <v>0</v>
      </c>
      <c r="O37" s="32">
        <f t="shared" si="12"/>
        <v>0</v>
      </c>
      <c r="P37" s="32">
        <f t="shared" si="12"/>
        <v>0</v>
      </c>
      <c r="Q37" s="32">
        <f t="shared" si="12"/>
        <v>0</v>
      </c>
      <c r="R37" s="32">
        <f t="shared" si="12"/>
        <v>0</v>
      </c>
      <c r="S37" s="34">
        <f>COUNTIF(R4:R32,"=4")</f>
        <v>0</v>
      </c>
      <c r="T37" s="58">
        <f t="shared" si="10"/>
        <v>0</v>
      </c>
      <c r="U37" s="145" t="s">
        <v>28</v>
      </c>
      <c r="V37" s="145"/>
      <c r="W37" s="145"/>
      <c r="X37" s="145"/>
      <c r="Y37" s="145"/>
      <c r="Z37" s="145"/>
      <c r="AA37" s="145"/>
      <c r="AB37" s="146">
        <f>COUNTA(B4:B32)</f>
        <v>0</v>
      </c>
      <c r="AC37" s="146"/>
    </row>
    <row r="38" spans="1:29" ht="16.5" customHeight="1">
      <c r="A38" s="143" t="s">
        <v>19</v>
      </c>
      <c r="B38" s="143"/>
      <c r="C38" s="26">
        <f aca="true" t="shared" si="13" ref="C38:R38">COUNTIF(C4:C32,"=3")</f>
        <v>0</v>
      </c>
      <c r="D38" s="26">
        <f t="shared" si="13"/>
        <v>0</v>
      </c>
      <c r="E38" s="59">
        <f t="shared" si="13"/>
        <v>0</v>
      </c>
      <c r="F38" s="60">
        <f t="shared" si="13"/>
        <v>0</v>
      </c>
      <c r="G38" s="32">
        <f t="shared" si="13"/>
        <v>0</v>
      </c>
      <c r="H38" s="32">
        <f t="shared" si="13"/>
        <v>0</v>
      </c>
      <c r="I38" s="32">
        <f t="shared" si="13"/>
        <v>0</v>
      </c>
      <c r="J38" s="32">
        <f t="shared" si="13"/>
        <v>0</v>
      </c>
      <c r="K38" s="32">
        <f t="shared" si="13"/>
        <v>0</v>
      </c>
      <c r="L38" s="32">
        <f t="shared" si="13"/>
        <v>0</v>
      </c>
      <c r="M38" s="32">
        <f t="shared" si="13"/>
        <v>0</v>
      </c>
      <c r="N38" s="32">
        <f t="shared" si="13"/>
        <v>0</v>
      </c>
      <c r="O38" s="32">
        <f t="shared" si="13"/>
        <v>0</v>
      </c>
      <c r="P38" s="32">
        <f t="shared" si="13"/>
        <v>0</v>
      </c>
      <c r="Q38" s="32">
        <f t="shared" si="13"/>
        <v>0</v>
      </c>
      <c r="R38" s="32">
        <f t="shared" si="13"/>
        <v>0</v>
      </c>
      <c r="S38" s="34">
        <f>COUNTIF(R4:R32,"=3")</f>
        <v>0</v>
      </c>
      <c r="T38" s="58">
        <f t="shared" si="10"/>
        <v>0</v>
      </c>
      <c r="U38" s="144" t="s">
        <v>29</v>
      </c>
      <c r="V38" s="144"/>
      <c r="W38" s="144"/>
      <c r="X38" s="144"/>
      <c r="Y38" s="144"/>
      <c r="Z38" s="144"/>
      <c r="AA38" s="144"/>
      <c r="AB38" s="147">
        <f>AB37-SUM(AB39:AB40)</f>
        <v>0</v>
      </c>
      <c r="AC38" s="147"/>
    </row>
    <row r="39" spans="1:29" ht="16.5" customHeight="1">
      <c r="A39" s="143" t="s">
        <v>20</v>
      </c>
      <c r="B39" s="143"/>
      <c r="C39" s="26">
        <f aca="true" t="shared" si="14" ref="C39:R39">COUNTIF(C4:C32,"=2")</f>
        <v>0</v>
      </c>
      <c r="D39" s="26">
        <f t="shared" si="14"/>
        <v>0</v>
      </c>
      <c r="E39" s="59">
        <f t="shared" si="14"/>
        <v>0</v>
      </c>
      <c r="F39" s="60">
        <f t="shared" si="14"/>
        <v>0</v>
      </c>
      <c r="G39" s="32">
        <f t="shared" si="14"/>
        <v>0</v>
      </c>
      <c r="H39" s="32">
        <f t="shared" si="14"/>
        <v>0</v>
      </c>
      <c r="I39" s="32">
        <f t="shared" si="14"/>
        <v>0</v>
      </c>
      <c r="J39" s="32">
        <f t="shared" si="14"/>
        <v>0</v>
      </c>
      <c r="K39" s="32">
        <f t="shared" si="14"/>
        <v>0</v>
      </c>
      <c r="L39" s="32">
        <f t="shared" si="14"/>
        <v>0</v>
      </c>
      <c r="M39" s="32">
        <f t="shared" si="14"/>
        <v>0</v>
      </c>
      <c r="N39" s="32">
        <f t="shared" si="14"/>
        <v>0</v>
      </c>
      <c r="O39" s="32">
        <f t="shared" si="14"/>
        <v>0</v>
      </c>
      <c r="P39" s="32">
        <f t="shared" si="14"/>
        <v>0</v>
      </c>
      <c r="Q39" s="32">
        <f t="shared" si="14"/>
        <v>0</v>
      </c>
      <c r="R39" s="32">
        <f t="shared" si="14"/>
        <v>0</v>
      </c>
      <c r="S39" s="34">
        <f>COUNTIF(R4:R32,"=2")</f>
        <v>0</v>
      </c>
      <c r="T39" s="58">
        <f t="shared" si="10"/>
        <v>0</v>
      </c>
      <c r="U39" s="144" t="s">
        <v>30</v>
      </c>
      <c r="V39" s="144"/>
      <c r="W39" s="144"/>
      <c r="X39" s="144"/>
      <c r="Y39" s="144"/>
      <c r="Z39" s="144"/>
      <c r="AA39" s="144"/>
      <c r="AB39" s="134">
        <f>COUNTIF(Y4:Y32,"=1")+COUNTIF(Y4:Y32,"=2")</f>
        <v>0</v>
      </c>
      <c r="AC39" s="134"/>
    </row>
    <row r="40" spans="1:29" ht="16.5" customHeight="1">
      <c r="A40" s="143" t="s">
        <v>21</v>
      </c>
      <c r="B40" s="143"/>
      <c r="C40" s="26">
        <f aca="true" t="shared" si="15" ref="C40:R40">COUNTIF(C4:C32,"=1")</f>
        <v>0</v>
      </c>
      <c r="D40" s="26">
        <f t="shared" si="15"/>
        <v>0</v>
      </c>
      <c r="E40" s="59">
        <f t="shared" si="15"/>
        <v>0</v>
      </c>
      <c r="F40" s="60">
        <f t="shared" si="15"/>
        <v>0</v>
      </c>
      <c r="G40" s="32">
        <f t="shared" si="15"/>
        <v>0</v>
      </c>
      <c r="H40" s="32">
        <f t="shared" si="15"/>
        <v>0</v>
      </c>
      <c r="I40" s="32">
        <f t="shared" si="15"/>
        <v>0</v>
      </c>
      <c r="J40" s="32">
        <f t="shared" si="15"/>
        <v>0</v>
      </c>
      <c r="K40" s="32">
        <f t="shared" si="15"/>
        <v>0</v>
      </c>
      <c r="L40" s="32">
        <f t="shared" si="15"/>
        <v>0</v>
      </c>
      <c r="M40" s="32">
        <f t="shared" si="15"/>
        <v>0</v>
      </c>
      <c r="N40" s="32">
        <f t="shared" si="15"/>
        <v>0</v>
      </c>
      <c r="O40" s="32">
        <f t="shared" si="15"/>
        <v>0</v>
      </c>
      <c r="P40" s="32">
        <f t="shared" si="15"/>
        <v>0</v>
      </c>
      <c r="Q40" s="32">
        <f t="shared" si="15"/>
        <v>0</v>
      </c>
      <c r="R40" s="32">
        <f t="shared" si="15"/>
        <v>0</v>
      </c>
      <c r="S40" s="34">
        <f>COUNTIF(R4:R32,"=1")</f>
        <v>0</v>
      </c>
      <c r="T40" s="58">
        <f t="shared" si="10"/>
        <v>0</v>
      </c>
      <c r="U40" s="144" t="s">
        <v>31</v>
      </c>
      <c r="V40" s="144"/>
      <c r="W40" s="144"/>
      <c r="X40" s="144"/>
      <c r="Y40" s="144"/>
      <c r="Z40" s="144"/>
      <c r="AA40" s="144"/>
      <c r="AB40" s="134">
        <f>COUNTIF(Y4:Y32,"=3")+COUNTIF(Y4:Y32,"&gt;3")</f>
        <v>0</v>
      </c>
      <c r="AC40" s="134"/>
    </row>
    <row r="41" spans="1:29" ht="16.5" customHeight="1" thickBot="1">
      <c r="A41" s="143" t="s">
        <v>32</v>
      </c>
      <c r="B41" s="143"/>
      <c r="C41" s="61">
        <f aca="true" t="shared" si="16" ref="C41:R41">COUNTIF(C4:C32,"=nk")</f>
        <v>0</v>
      </c>
      <c r="D41" s="61">
        <f t="shared" si="16"/>
        <v>0</v>
      </c>
      <c r="E41" s="62">
        <f t="shared" si="16"/>
        <v>0</v>
      </c>
      <c r="F41" s="63">
        <f t="shared" si="16"/>
        <v>0</v>
      </c>
      <c r="G41" s="63">
        <f t="shared" si="16"/>
        <v>0</v>
      </c>
      <c r="H41" s="63">
        <f t="shared" si="16"/>
        <v>0</v>
      </c>
      <c r="I41" s="63">
        <f t="shared" si="16"/>
        <v>0</v>
      </c>
      <c r="J41" s="63">
        <f t="shared" si="16"/>
        <v>0</v>
      </c>
      <c r="K41" s="63">
        <f t="shared" si="16"/>
        <v>0</v>
      </c>
      <c r="L41" s="63">
        <f t="shared" si="16"/>
        <v>0</v>
      </c>
      <c r="M41" s="63">
        <f t="shared" si="16"/>
        <v>0</v>
      </c>
      <c r="N41" s="63">
        <f t="shared" si="16"/>
        <v>0</v>
      </c>
      <c r="O41" s="63">
        <f t="shared" si="16"/>
        <v>0</v>
      </c>
      <c r="P41" s="63">
        <f t="shared" si="16"/>
        <v>0</v>
      </c>
      <c r="Q41" s="63">
        <f t="shared" si="16"/>
        <v>0</v>
      </c>
      <c r="R41" s="63">
        <f t="shared" si="16"/>
        <v>0</v>
      </c>
      <c r="S41" s="63">
        <f>COUNTIF(R4:R32,"=n")</f>
        <v>0</v>
      </c>
      <c r="T41" s="58">
        <f t="shared" si="10"/>
        <v>0</v>
      </c>
      <c r="U41" s="144" t="s">
        <v>32</v>
      </c>
      <c r="V41" s="144"/>
      <c r="W41" s="144"/>
      <c r="X41" s="144"/>
      <c r="Y41" s="144"/>
      <c r="Z41" s="144"/>
      <c r="AA41" s="144"/>
      <c r="AB41" s="134"/>
      <c r="AC41" s="134"/>
    </row>
    <row r="42" spans="1:29" ht="12.75" customHeight="1" thickBot="1">
      <c r="A42" s="135" t="s">
        <v>33</v>
      </c>
      <c r="B42" s="135"/>
      <c r="C42" s="136" t="e">
        <f aca="true" t="shared" si="17" ref="C42:R42">SUM(C4:C32)/COUNT(C4:C32)</f>
        <v>#DIV/0!</v>
      </c>
      <c r="D42" s="136" t="e">
        <f>SUM(D4:D32)/COUNT(D4:D32)</f>
        <v>#DIV/0!</v>
      </c>
      <c r="E42" s="137" t="e">
        <f t="shared" si="17"/>
        <v>#DIV/0!</v>
      </c>
      <c r="F42" s="138" t="e">
        <f t="shared" si="17"/>
        <v>#DIV/0!</v>
      </c>
      <c r="G42" s="138" t="e">
        <f t="shared" si="17"/>
        <v>#DIV/0!</v>
      </c>
      <c r="H42" s="138" t="e">
        <f t="shared" si="17"/>
        <v>#DIV/0!</v>
      </c>
      <c r="I42" s="138" t="e">
        <f>SUM(I4:I32)/COUNT(I4:I32)</f>
        <v>#DIV/0!</v>
      </c>
      <c r="J42" s="133" t="e">
        <f t="shared" si="17"/>
        <v>#DIV/0!</v>
      </c>
      <c r="K42" s="133" t="e">
        <f t="shared" si="17"/>
        <v>#DIV/0!</v>
      </c>
      <c r="L42" s="133" t="e">
        <f t="shared" si="17"/>
        <v>#DIV/0!</v>
      </c>
      <c r="M42" s="133" t="e">
        <f t="shared" si="17"/>
        <v>#DIV/0!</v>
      </c>
      <c r="N42" s="133" t="e">
        <f t="shared" si="17"/>
        <v>#DIV/0!</v>
      </c>
      <c r="O42" s="133" t="e">
        <f t="shared" si="17"/>
        <v>#DIV/0!</v>
      </c>
      <c r="P42" s="133" t="e">
        <f t="shared" si="17"/>
        <v>#DIV/0!</v>
      </c>
      <c r="Q42" s="133" t="e">
        <f t="shared" si="17"/>
        <v>#DIV/0!</v>
      </c>
      <c r="R42" s="133" t="e">
        <f t="shared" si="17"/>
        <v>#DIV/0!</v>
      </c>
      <c r="S42" s="139" t="e">
        <f>SUM(R4:R32)/COUNT(R4:R32)</f>
        <v>#DIV/0!</v>
      </c>
      <c r="T42" s="140"/>
      <c r="U42" s="141" t="s">
        <v>27</v>
      </c>
      <c r="V42" s="141"/>
      <c r="W42" s="141"/>
      <c r="X42" s="141"/>
      <c r="Y42" s="141"/>
      <c r="Z42" s="141"/>
      <c r="AA42" s="141"/>
      <c r="AB42" s="142" t="e">
        <f>SUM(C4:R32)/COUNT(C4:R32)</f>
        <v>#DIV/0!</v>
      </c>
      <c r="AC42" s="142"/>
    </row>
    <row r="43" spans="1:29" ht="15" customHeight="1" thickBot="1">
      <c r="A43" s="135"/>
      <c r="B43" s="135"/>
      <c r="C43" s="136"/>
      <c r="D43" s="136"/>
      <c r="E43" s="136"/>
      <c r="F43" s="138"/>
      <c r="G43" s="138"/>
      <c r="H43" s="138"/>
      <c r="I43" s="138"/>
      <c r="J43" s="133"/>
      <c r="K43" s="133"/>
      <c r="L43" s="133"/>
      <c r="M43" s="133"/>
      <c r="N43" s="133"/>
      <c r="O43" s="133"/>
      <c r="P43" s="133"/>
      <c r="Q43" s="133"/>
      <c r="R43" s="133"/>
      <c r="S43" s="139"/>
      <c r="T43" s="140"/>
      <c r="U43" s="141"/>
      <c r="V43" s="141"/>
      <c r="W43" s="141"/>
      <c r="X43" s="141"/>
      <c r="Y43" s="141"/>
      <c r="Z43" s="141"/>
      <c r="AA43" s="141"/>
      <c r="AB43" s="142"/>
      <c r="AC43" s="142"/>
    </row>
    <row r="45" ht="12.75">
      <c r="Y45" s="64"/>
    </row>
  </sheetData>
  <sheetProtection/>
  <mergeCells count="51">
    <mergeCell ref="A35:B35"/>
    <mergeCell ref="U35:AC36"/>
    <mergeCell ref="A36:B36"/>
    <mergeCell ref="A1:AC1"/>
    <mergeCell ref="A2:A3"/>
    <mergeCell ref="B2:B3"/>
    <mergeCell ref="C2:S2"/>
    <mergeCell ref="T2:Y2"/>
    <mergeCell ref="Z2:AB2"/>
    <mergeCell ref="AC2:AC3"/>
    <mergeCell ref="A33:B34"/>
    <mergeCell ref="C33:S34"/>
    <mergeCell ref="AC33:AC34"/>
    <mergeCell ref="U34:Y34"/>
    <mergeCell ref="Z34:AB34"/>
    <mergeCell ref="A37:B37"/>
    <mergeCell ref="U37:AA37"/>
    <mergeCell ref="AB37:AC37"/>
    <mergeCell ref="A38:B38"/>
    <mergeCell ref="U38:AA38"/>
    <mergeCell ref="AB38:AC38"/>
    <mergeCell ref="AB39:AC39"/>
    <mergeCell ref="A40:B40"/>
    <mergeCell ref="U40:AA40"/>
    <mergeCell ref="AB40:AC40"/>
    <mergeCell ref="H42:H43"/>
    <mergeCell ref="J42:J43"/>
    <mergeCell ref="A39:B39"/>
    <mergeCell ref="U39:AA39"/>
    <mergeCell ref="Q42:Q43"/>
    <mergeCell ref="R42:R43"/>
    <mergeCell ref="D42:D43"/>
    <mergeCell ref="I42:I43"/>
    <mergeCell ref="A41:B41"/>
    <mergeCell ref="U41:AA41"/>
    <mergeCell ref="AB41:AC41"/>
    <mergeCell ref="A42:B43"/>
    <mergeCell ref="C42:C43"/>
    <mergeCell ref="E42:E43"/>
    <mergeCell ref="F42:F43"/>
    <mergeCell ref="G42:G43"/>
    <mergeCell ref="S42:S43"/>
    <mergeCell ref="T42:T43"/>
    <mergeCell ref="U42:AA43"/>
    <mergeCell ref="AB42:AC43"/>
    <mergeCell ref="O42:O43"/>
    <mergeCell ref="P42:P43"/>
    <mergeCell ref="K42:K43"/>
    <mergeCell ref="L42:L43"/>
    <mergeCell ref="M42:M43"/>
    <mergeCell ref="N42:N43"/>
  </mergeCells>
  <printOptions/>
  <pageMargins left="0.31527777777777777" right="0.19652777777777777" top="0.5902777777777778" bottom="0.590277777777777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selection activeCell="H38" sqref="H38"/>
    </sheetView>
  </sheetViews>
  <sheetFormatPr defaultColWidth="9.00390625" defaultRowHeight="12.75"/>
  <cols>
    <col min="1" max="1" width="14.25390625" style="0" customWidth="1"/>
    <col min="2" max="17" width="3.75390625" style="0" customWidth="1"/>
    <col min="18" max="18" width="5.75390625" style="0" customWidth="1"/>
    <col min="19" max="19" width="4.875" style="0" customWidth="1"/>
    <col min="20" max="20" width="8.25390625" style="0" customWidth="1"/>
    <col min="21" max="21" width="7.25390625" style="0" customWidth="1"/>
  </cols>
  <sheetData>
    <row r="1" spans="1:11" ht="12.75">
      <c r="A1" s="65" t="s">
        <v>34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3" spans="1:23" ht="14.25" thickBot="1" thickTop="1">
      <c r="A3" s="67" t="s">
        <v>35</v>
      </c>
      <c r="B3" s="167" t="s">
        <v>36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10" t="s">
        <v>37</v>
      </c>
      <c r="S3" s="80"/>
      <c r="T3" s="68"/>
      <c r="V3" s="69"/>
      <c r="W3" s="69"/>
    </row>
    <row r="4" spans="1:23" ht="88.5" customHeight="1" thickBot="1" thickTop="1">
      <c r="A4" s="118"/>
      <c r="B4" s="119" t="s">
        <v>38</v>
      </c>
      <c r="C4" s="119" t="s">
        <v>39</v>
      </c>
      <c r="D4" s="119" t="s">
        <v>8</v>
      </c>
      <c r="E4" s="131" t="s">
        <v>90</v>
      </c>
      <c r="F4" s="119" t="s">
        <v>9</v>
      </c>
      <c r="G4" s="119" t="s">
        <v>40</v>
      </c>
      <c r="H4" s="120" t="s">
        <v>83</v>
      </c>
      <c r="I4" s="120" t="s">
        <v>11</v>
      </c>
      <c r="J4" s="120" t="s">
        <v>12</v>
      </c>
      <c r="K4" s="120" t="s">
        <v>13</v>
      </c>
      <c r="L4" s="120" t="s">
        <v>14</v>
      </c>
      <c r="M4" s="120" t="s">
        <v>15</v>
      </c>
      <c r="N4" s="120" t="s">
        <v>87</v>
      </c>
      <c r="O4" s="120" t="s">
        <v>86</v>
      </c>
      <c r="P4" s="120" t="s">
        <v>85</v>
      </c>
      <c r="Q4" s="121" t="s">
        <v>41</v>
      </c>
      <c r="R4" s="122"/>
      <c r="S4" s="123"/>
      <c r="T4" s="124"/>
      <c r="V4" s="69"/>
      <c r="W4" s="69"/>
    </row>
    <row r="5" spans="1:23" ht="13.5" thickTop="1">
      <c r="A5" s="126" t="s">
        <v>42</v>
      </c>
      <c r="B5" s="127">
        <f>'zestawienie ocen rocznych'!C35</f>
        <v>0</v>
      </c>
      <c r="C5" s="127">
        <f>'zestawienie ocen rocznych'!D35</f>
        <v>0</v>
      </c>
      <c r="D5" s="71">
        <f>'zestawienie ocen rocznych'!E35</f>
        <v>0</v>
      </c>
      <c r="E5" s="71">
        <f>'zestawienie ocen rocznych'!F35</f>
        <v>0</v>
      </c>
      <c r="F5" s="71">
        <f>'zestawienie ocen rocznych'!G35</f>
        <v>0</v>
      </c>
      <c r="G5" s="71">
        <f>'zestawienie ocen rocznych'!H35</f>
        <v>0</v>
      </c>
      <c r="H5" s="71">
        <f>'zestawienie ocen rocznych'!I35</f>
        <v>0</v>
      </c>
      <c r="I5" s="71">
        <f>'zestawienie ocen rocznych'!J35</f>
        <v>0</v>
      </c>
      <c r="J5" s="71">
        <f>'zestawienie ocen rocznych'!K35</f>
        <v>0</v>
      </c>
      <c r="K5" s="71">
        <f>'zestawienie ocen rocznych'!L35</f>
        <v>0</v>
      </c>
      <c r="L5" s="71">
        <f>'zestawienie ocen rocznych'!M35</f>
        <v>0</v>
      </c>
      <c r="M5" s="71">
        <f>'zestawienie ocen rocznych'!N35</f>
        <v>0</v>
      </c>
      <c r="N5" s="71">
        <f>'zestawienie ocen rocznych'!O35</f>
        <v>0</v>
      </c>
      <c r="O5" s="71">
        <f>'zestawienie ocen rocznych'!P35</f>
        <v>0</v>
      </c>
      <c r="P5" s="71">
        <f>'zestawienie ocen rocznych'!Q35</f>
        <v>0</v>
      </c>
      <c r="Q5" s="128">
        <f>'zestawienie ocen rocznych'!R35</f>
        <v>0</v>
      </c>
      <c r="R5" s="117">
        <f aca="true" t="shared" si="0" ref="R5:R10">SUM(B5:Q5)</f>
        <v>0</v>
      </c>
      <c r="S5" s="129" t="s">
        <v>43</v>
      </c>
      <c r="T5" s="72">
        <f>SUM(B5:Q5)*6</f>
        <v>0</v>
      </c>
      <c r="U5" s="69"/>
      <c r="V5" s="69"/>
      <c r="W5" s="69"/>
    </row>
    <row r="6" spans="1:23" ht="12.75">
      <c r="A6" s="73" t="s">
        <v>44</v>
      </c>
      <c r="B6" s="74">
        <f>'zestawienie ocen rocznych'!C36</f>
        <v>0</v>
      </c>
      <c r="C6" s="74">
        <f>'zestawienie ocen rocznych'!D36</f>
        <v>0</v>
      </c>
      <c r="D6" s="74">
        <f>'zestawienie ocen rocznych'!E36</f>
        <v>0</v>
      </c>
      <c r="E6" s="74">
        <f>'zestawienie ocen rocznych'!F36</f>
        <v>0</v>
      </c>
      <c r="F6" s="74">
        <f>'zestawienie ocen rocznych'!G36</f>
        <v>0</v>
      </c>
      <c r="G6" s="74">
        <f>'zestawienie ocen rocznych'!H36</f>
        <v>0</v>
      </c>
      <c r="H6" s="74">
        <f>'zestawienie ocen rocznych'!I36</f>
        <v>0</v>
      </c>
      <c r="I6" s="74">
        <f>'zestawienie ocen rocznych'!J36</f>
        <v>0</v>
      </c>
      <c r="J6" s="74">
        <f>'zestawienie ocen rocznych'!K36</f>
        <v>0</v>
      </c>
      <c r="K6" s="74">
        <f>'zestawienie ocen rocznych'!L36</f>
        <v>0</v>
      </c>
      <c r="L6" s="74">
        <f>'zestawienie ocen rocznych'!M36</f>
        <v>0</v>
      </c>
      <c r="M6" s="74">
        <f>'zestawienie ocen rocznych'!N36</f>
        <v>0</v>
      </c>
      <c r="N6" s="74">
        <f>'zestawienie ocen rocznych'!O36</f>
        <v>0</v>
      </c>
      <c r="O6" s="74">
        <f>'zestawienie ocen rocznych'!P36</f>
        <v>0</v>
      </c>
      <c r="P6" s="74">
        <f>'zestawienie ocen rocznych'!Q36</f>
        <v>0</v>
      </c>
      <c r="Q6" s="105">
        <f>'zestawienie ocen rocznych'!R36</f>
        <v>0</v>
      </c>
      <c r="R6" s="108">
        <f t="shared" si="0"/>
        <v>0</v>
      </c>
      <c r="S6" s="106" t="s">
        <v>45</v>
      </c>
      <c r="T6" s="75">
        <f>SUM(B6:Q6)*5</f>
        <v>0</v>
      </c>
      <c r="U6" s="69"/>
      <c r="V6" s="69"/>
      <c r="W6" s="69"/>
    </row>
    <row r="7" spans="1:23" ht="12.75">
      <c r="A7" s="73" t="s">
        <v>46</v>
      </c>
      <c r="B7" s="74">
        <f>'zestawienie ocen rocznych'!C37</f>
        <v>0</v>
      </c>
      <c r="C7" s="74">
        <f>'zestawienie ocen rocznych'!D37</f>
        <v>0</v>
      </c>
      <c r="D7" s="74">
        <f>'zestawienie ocen rocznych'!E37</f>
        <v>0</v>
      </c>
      <c r="E7" s="74">
        <f>'zestawienie ocen rocznych'!F37</f>
        <v>0</v>
      </c>
      <c r="F7" s="74">
        <f>'zestawienie ocen rocznych'!G37</f>
        <v>0</v>
      </c>
      <c r="G7" s="74">
        <f>'zestawienie ocen rocznych'!H37</f>
        <v>0</v>
      </c>
      <c r="H7" s="74">
        <f>'zestawienie ocen rocznych'!I37</f>
        <v>0</v>
      </c>
      <c r="I7" s="74">
        <f>'zestawienie ocen rocznych'!J37</f>
        <v>0</v>
      </c>
      <c r="J7" s="74">
        <f>'zestawienie ocen rocznych'!K37</f>
        <v>0</v>
      </c>
      <c r="K7" s="74">
        <f>'zestawienie ocen rocznych'!L37</f>
        <v>0</v>
      </c>
      <c r="L7" s="74">
        <f>'zestawienie ocen rocznych'!M37</f>
        <v>0</v>
      </c>
      <c r="M7" s="74">
        <f>'zestawienie ocen rocznych'!N37</f>
        <v>0</v>
      </c>
      <c r="N7" s="74">
        <f>'zestawienie ocen rocznych'!O37</f>
        <v>0</v>
      </c>
      <c r="O7" s="74">
        <f>'zestawienie ocen rocznych'!P37</f>
        <v>0</v>
      </c>
      <c r="P7" s="74">
        <f>'zestawienie ocen rocznych'!Q37</f>
        <v>0</v>
      </c>
      <c r="Q7" s="105">
        <f>'zestawienie ocen rocznych'!R37</f>
        <v>0</v>
      </c>
      <c r="R7" s="108">
        <f t="shared" si="0"/>
        <v>0</v>
      </c>
      <c r="S7" s="106" t="s">
        <v>47</v>
      </c>
      <c r="T7" s="75">
        <f>SUM(B7:Q7)*4</f>
        <v>0</v>
      </c>
      <c r="U7" s="69"/>
      <c r="V7" s="69"/>
      <c r="W7" s="69"/>
    </row>
    <row r="8" spans="1:23" ht="12.75">
      <c r="A8" s="73" t="s">
        <v>48</v>
      </c>
      <c r="B8" s="74">
        <f>'zestawienie ocen rocznych'!C38</f>
        <v>0</v>
      </c>
      <c r="C8" s="74">
        <f>'zestawienie ocen rocznych'!D38</f>
        <v>0</v>
      </c>
      <c r="D8" s="74">
        <f>'zestawienie ocen rocznych'!E38</f>
        <v>0</v>
      </c>
      <c r="E8" s="74">
        <f>'zestawienie ocen rocznych'!F38</f>
        <v>0</v>
      </c>
      <c r="F8" s="74">
        <f>'zestawienie ocen rocznych'!G38</f>
        <v>0</v>
      </c>
      <c r="G8" s="74">
        <f>'zestawienie ocen rocznych'!H38</f>
        <v>0</v>
      </c>
      <c r="H8" s="74">
        <f>'zestawienie ocen rocznych'!I38</f>
        <v>0</v>
      </c>
      <c r="I8" s="74">
        <f>'zestawienie ocen rocznych'!J38</f>
        <v>0</v>
      </c>
      <c r="J8" s="74">
        <f>'zestawienie ocen rocznych'!K38</f>
        <v>0</v>
      </c>
      <c r="K8" s="74">
        <f>'zestawienie ocen rocznych'!L38</f>
        <v>0</v>
      </c>
      <c r="L8" s="74">
        <f>'zestawienie ocen rocznych'!M38</f>
        <v>0</v>
      </c>
      <c r="M8" s="74">
        <f>'zestawienie ocen rocznych'!N38</f>
        <v>0</v>
      </c>
      <c r="N8" s="74">
        <f>'zestawienie ocen rocznych'!O38</f>
        <v>0</v>
      </c>
      <c r="O8" s="74">
        <f>'zestawienie ocen rocznych'!P38</f>
        <v>0</v>
      </c>
      <c r="P8" s="74">
        <f>'zestawienie ocen rocznych'!Q38</f>
        <v>0</v>
      </c>
      <c r="Q8" s="105">
        <f>'zestawienie ocen rocznych'!R38</f>
        <v>0</v>
      </c>
      <c r="R8" s="108">
        <f t="shared" si="0"/>
        <v>0</v>
      </c>
      <c r="S8" s="106" t="s">
        <v>49</v>
      </c>
      <c r="T8" s="75">
        <f>SUM(B8:Q8)*3</f>
        <v>0</v>
      </c>
      <c r="U8" s="69"/>
      <c r="V8" s="69"/>
      <c r="W8" s="69"/>
    </row>
    <row r="9" spans="1:23" ht="12.75">
      <c r="A9" s="73" t="s">
        <v>50</v>
      </c>
      <c r="B9" s="74">
        <f>'zestawienie ocen rocznych'!C39</f>
        <v>0</v>
      </c>
      <c r="C9" s="74">
        <f>'zestawienie ocen rocznych'!D39</f>
        <v>0</v>
      </c>
      <c r="D9" s="74">
        <f>'zestawienie ocen rocznych'!E39</f>
        <v>0</v>
      </c>
      <c r="E9" s="74">
        <f>'zestawienie ocen rocznych'!F39</f>
        <v>0</v>
      </c>
      <c r="F9" s="74">
        <f>'zestawienie ocen rocznych'!G39</f>
        <v>0</v>
      </c>
      <c r="G9" s="74">
        <f>'zestawienie ocen rocznych'!H39</f>
        <v>0</v>
      </c>
      <c r="H9" s="74">
        <f>'zestawienie ocen rocznych'!I39</f>
        <v>0</v>
      </c>
      <c r="I9" s="74">
        <f>'zestawienie ocen rocznych'!J39</f>
        <v>0</v>
      </c>
      <c r="J9" s="74">
        <f>'zestawienie ocen rocznych'!K39</f>
        <v>0</v>
      </c>
      <c r="K9" s="74">
        <f>'zestawienie ocen rocznych'!L39</f>
        <v>0</v>
      </c>
      <c r="L9" s="74">
        <f>'zestawienie ocen rocznych'!M39</f>
        <v>0</v>
      </c>
      <c r="M9" s="74">
        <f>'zestawienie ocen rocznych'!N39</f>
        <v>0</v>
      </c>
      <c r="N9" s="74">
        <f>'zestawienie ocen rocznych'!O39</f>
        <v>0</v>
      </c>
      <c r="O9" s="74">
        <f>'zestawienie ocen rocznych'!P39</f>
        <v>0</v>
      </c>
      <c r="P9" s="74">
        <f>'zestawienie ocen rocznych'!Q39</f>
        <v>0</v>
      </c>
      <c r="Q9" s="105">
        <f>'zestawienie ocen rocznych'!R39</f>
        <v>0</v>
      </c>
      <c r="R9" s="108">
        <f t="shared" si="0"/>
        <v>0</v>
      </c>
      <c r="S9" s="106" t="s">
        <v>51</v>
      </c>
      <c r="T9" s="75">
        <f>SUM(B9:Q9)*2</f>
        <v>0</v>
      </c>
      <c r="U9" s="69"/>
      <c r="V9" s="69"/>
      <c r="W9" s="69"/>
    </row>
    <row r="10" spans="1:23" ht="13.5" thickBot="1">
      <c r="A10" s="76" t="s">
        <v>52</v>
      </c>
      <c r="B10" s="77">
        <f>'zestawienie ocen rocznych'!C40</f>
        <v>0</v>
      </c>
      <c r="C10" s="77">
        <f>'zestawienie ocen rocznych'!D40</f>
        <v>0</v>
      </c>
      <c r="D10" s="77">
        <f>'zestawienie ocen rocznych'!E40</f>
        <v>0</v>
      </c>
      <c r="E10" s="77">
        <f>'zestawienie ocen rocznych'!F40</f>
        <v>0</v>
      </c>
      <c r="F10" s="77">
        <f>'zestawienie ocen rocznych'!G40</f>
        <v>0</v>
      </c>
      <c r="G10" s="77">
        <f>'zestawienie ocen rocznych'!H40</f>
        <v>0</v>
      </c>
      <c r="H10" s="77">
        <f>'zestawienie ocen rocznych'!I40</f>
        <v>0</v>
      </c>
      <c r="I10" s="74">
        <f>'zestawienie ocen rocznych'!J40</f>
        <v>0</v>
      </c>
      <c r="J10" s="74">
        <f>'zestawienie ocen rocznych'!K40</f>
        <v>0</v>
      </c>
      <c r="K10" s="74">
        <f>'zestawienie ocen rocznych'!L40</f>
        <v>0</v>
      </c>
      <c r="L10" s="74">
        <f>'zestawienie ocen rocznych'!M40</f>
        <v>0</v>
      </c>
      <c r="M10" s="74">
        <f>'zestawienie ocen rocznych'!N40</f>
        <v>0</v>
      </c>
      <c r="N10" s="74">
        <f>'zestawienie ocen rocznych'!O40</f>
        <v>0</v>
      </c>
      <c r="O10" s="74">
        <f>'zestawienie ocen rocznych'!P40</f>
        <v>0</v>
      </c>
      <c r="P10" s="74">
        <f>'zestawienie ocen rocznych'!Q40</f>
        <v>0</v>
      </c>
      <c r="Q10" s="105">
        <f>'zestawienie ocen rocznych'!R40</f>
        <v>0</v>
      </c>
      <c r="R10" s="108">
        <f t="shared" si="0"/>
        <v>0</v>
      </c>
      <c r="S10" s="107" t="s">
        <v>53</v>
      </c>
      <c r="T10" s="78">
        <f>SUM(B10:Q10)*1</f>
        <v>0</v>
      </c>
      <c r="U10" s="69"/>
      <c r="V10" s="69"/>
      <c r="W10" s="69"/>
    </row>
    <row r="11" spans="1:23" ht="14.25" thickBot="1" thickTop="1">
      <c r="A11" s="79" t="s">
        <v>54</v>
      </c>
      <c r="B11" s="89">
        <f>SUM(B5:B10)</f>
        <v>0</v>
      </c>
      <c r="C11" s="89">
        <f>SUM(C5:C10)</f>
        <v>0</v>
      </c>
      <c r="D11" s="89">
        <f aca="true" t="shared" si="1" ref="D11:Q11">SUM(D5:D10)</f>
        <v>0</v>
      </c>
      <c r="E11" s="89">
        <f t="shared" si="1"/>
        <v>0</v>
      </c>
      <c r="F11" s="89">
        <f t="shared" si="1"/>
        <v>0</v>
      </c>
      <c r="G11" s="89">
        <f t="shared" si="1"/>
        <v>0</v>
      </c>
      <c r="H11" s="89">
        <f t="shared" si="1"/>
        <v>0</v>
      </c>
      <c r="I11" s="89">
        <f t="shared" si="1"/>
        <v>0</v>
      </c>
      <c r="J11" s="89">
        <f t="shared" si="1"/>
        <v>0</v>
      </c>
      <c r="K11" s="89">
        <f t="shared" si="1"/>
        <v>0</v>
      </c>
      <c r="L11" s="89">
        <f t="shared" si="1"/>
        <v>0</v>
      </c>
      <c r="M11" s="89">
        <f t="shared" si="1"/>
        <v>0</v>
      </c>
      <c r="N11" s="89">
        <f t="shared" si="1"/>
        <v>0</v>
      </c>
      <c r="O11" s="89">
        <f t="shared" si="1"/>
        <v>0</v>
      </c>
      <c r="P11" s="89">
        <f t="shared" si="1"/>
        <v>0</v>
      </c>
      <c r="Q11" s="111">
        <f t="shared" si="1"/>
        <v>0</v>
      </c>
      <c r="R11" s="109">
        <f>SUM(R5:R10)</f>
        <v>0</v>
      </c>
      <c r="S11" s="80"/>
      <c r="T11" s="81">
        <f>SUM(T5:T10)</f>
        <v>0</v>
      </c>
      <c r="U11" s="69"/>
      <c r="V11" s="69"/>
      <c r="W11" s="69"/>
    </row>
    <row r="12" spans="1:23" ht="14.25" thickBot="1" thickTop="1">
      <c r="A12" s="70" t="s">
        <v>55</v>
      </c>
      <c r="B12" s="71">
        <f>COUNTIF('zestawienie ocen rocznych'!C4:C32,"ZW")</f>
        <v>0</v>
      </c>
      <c r="C12" s="71">
        <f>COUNTIF('zestawienie ocen rocznych'!D4:D32,"ZW")</f>
        <v>0</v>
      </c>
      <c r="D12" s="71">
        <f>COUNTIF('zestawienie ocen rocznych'!E4:E32,"ZW")</f>
        <v>0</v>
      </c>
      <c r="E12" s="71">
        <f>COUNTIF('zestawienie ocen rocznych'!F4:F32,"ZW")</f>
        <v>0</v>
      </c>
      <c r="F12" s="71">
        <f>COUNTIF('zestawienie ocen rocznych'!G4:G32,"ZW")</f>
        <v>0</v>
      </c>
      <c r="G12" s="71">
        <f>COUNTIF('zestawienie ocen rocznych'!H4:H32,"ZW")</f>
        <v>0</v>
      </c>
      <c r="H12" s="71">
        <f>COUNTIF('zestawienie ocen rocznych'!I4:I32,"ZW")</f>
        <v>0</v>
      </c>
      <c r="I12" s="71">
        <f>COUNTIF('zestawienie ocen rocznych'!J4:J32,"ZW")</f>
        <v>0</v>
      </c>
      <c r="J12" s="71">
        <f>COUNTIF('zestawienie ocen rocznych'!K4:K32,"ZW")</f>
        <v>0</v>
      </c>
      <c r="K12" s="71">
        <f>COUNTIF('zestawienie ocen rocznych'!L4:L32,"ZW")</f>
        <v>0</v>
      </c>
      <c r="L12" s="71">
        <f>COUNTIF('zestawienie ocen rocznych'!M4:M32,"ZW")</f>
        <v>0</v>
      </c>
      <c r="M12" s="71">
        <f>COUNTIF('zestawienie ocen rocznych'!N4:N32,"ZW")</f>
        <v>0</v>
      </c>
      <c r="N12" s="71">
        <f>COUNTIF('zestawienie ocen rocznych'!O4:O32,"ZW")</f>
        <v>0</v>
      </c>
      <c r="O12" s="71">
        <f>COUNTIF('zestawienie ocen rocznych'!P4:P32,"ZW")</f>
        <v>0</v>
      </c>
      <c r="P12" s="71">
        <f>COUNTIF('zestawienie ocen rocznych'!Q4:Q32,"ZW")</f>
        <v>0</v>
      </c>
      <c r="Q12" s="72">
        <f>COUNTIF('zestawienie ocen rocznych'!R4:R32,"ZW")</f>
        <v>0</v>
      </c>
      <c r="R12" s="100"/>
      <c r="S12" s="168"/>
      <c r="T12" s="168"/>
      <c r="U12" s="69"/>
      <c r="V12" s="69"/>
      <c r="W12" s="69"/>
    </row>
    <row r="13" spans="1:23" ht="14.25" thickBot="1" thickTop="1">
      <c r="A13" s="73" t="s">
        <v>56</v>
      </c>
      <c r="B13" s="74">
        <f>'zestawienie ocen rocznych'!C41</f>
        <v>0</v>
      </c>
      <c r="C13" s="74">
        <f>'zestawienie ocen rocznych'!D41</f>
        <v>0</v>
      </c>
      <c r="D13" s="74">
        <f>'zestawienie ocen rocznych'!E41</f>
        <v>0</v>
      </c>
      <c r="E13" s="74">
        <f>'zestawienie ocen rocznych'!F41</f>
        <v>0</v>
      </c>
      <c r="F13" s="74">
        <f>'zestawienie ocen rocznych'!G41</f>
        <v>0</v>
      </c>
      <c r="G13" s="74">
        <f>'zestawienie ocen rocznych'!H41</f>
        <v>0</v>
      </c>
      <c r="H13" s="74">
        <f>'zestawienie ocen rocznych'!I41</f>
        <v>0</v>
      </c>
      <c r="I13" s="74">
        <f>'zestawienie ocen rocznych'!J41</f>
        <v>0</v>
      </c>
      <c r="J13" s="74">
        <f>'zestawienie ocen rocznych'!K41</f>
        <v>0</v>
      </c>
      <c r="K13" s="74">
        <f>'zestawienie ocen rocznych'!L41</f>
        <v>0</v>
      </c>
      <c r="L13" s="74">
        <f>'zestawienie ocen rocznych'!M41</f>
        <v>0</v>
      </c>
      <c r="M13" s="74">
        <f>'zestawienie ocen rocznych'!N41</f>
        <v>0</v>
      </c>
      <c r="N13" s="74">
        <f>'zestawienie ocen rocznych'!O41</f>
        <v>0</v>
      </c>
      <c r="O13" s="74">
        <f>'zestawienie ocen rocznych'!P41</f>
        <v>0</v>
      </c>
      <c r="P13" s="74">
        <f>'zestawienie ocen rocznych'!Q41</f>
        <v>0</v>
      </c>
      <c r="Q13" s="78">
        <f>'zestawienie ocen rocznych'!R41</f>
        <v>0</v>
      </c>
      <c r="R13" s="69"/>
      <c r="S13" s="168"/>
      <c r="T13" s="168"/>
      <c r="U13" s="69"/>
      <c r="V13" s="69"/>
      <c r="W13" s="69"/>
    </row>
    <row r="14" spans="1:23" ht="14.25" thickBot="1" thickTop="1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01"/>
      <c r="S14" s="89" t="s">
        <v>57</v>
      </c>
      <c r="T14" s="82" t="e">
        <f>SUM(T5:T10)/SUM(B5:Q10)</f>
        <v>#DIV/0!</v>
      </c>
      <c r="V14" s="69"/>
      <c r="W14" s="69"/>
    </row>
    <row r="16" spans="1:16" ht="13.5" thickBot="1">
      <c r="A16" s="169" t="s">
        <v>58</v>
      </c>
      <c r="B16" s="169"/>
      <c r="C16" s="169"/>
      <c r="D16" s="169"/>
      <c r="L16" s="84"/>
      <c r="P16" s="84" t="s">
        <v>59</v>
      </c>
    </row>
    <row r="17" spans="1:19" ht="13.5" thickTop="1">
      <c r="A17" s="170" t="s">
        <v>60</v>
      </c>
      <c r="B17" s="171"/>
      <c r="C17" s="117">
        <f>'zestawienie ocen rocznych'!AB37-C22</f>
        <v>0</v>
      </c>
      <c r="M17" s="171" t="s">
        <v>61</v>
      </c>
      <c r="N17" s="172"/>
      <c r="O17" s="172"/>
      <c r="P17" s="172"/>
      <c r="Q17" s="102"/>
      <c r="R17" s="71">
        <f>COUNTIF('zestawienie ocen rocznych'!B4:B32,"=wzorowe")</f>
        <v>0</v>
      </c>
      <c r="S17" s="72">
        <f>6*R17</f>
        <v>0</v>
      </c>
    </row>
    <row r="18" spans="1:19" ht="12.75">
      <c r="A18" s="160" t="s">
        <v>62</v>
      </c>
      <c r="B18" s="161"/>
      <c r="C18" s="108">
        <f>'zestawienie ocen rocznych'!AB38</f>
        <v>0</v>
      </c>
      <c r="M18" s="160" t="s">
        <v>63</v>
      </c>
      <c r="N18" s="160"/>
      <c r="O18" s="160"/>
      <c r="P18" s="161"/>
      <c r="Q18" s="103"/>
      <c r="R18" s="74">
        <f>COUNTIF('zestawienie ocen rocznych'!B4:B32,"=bardzo dobre")</f>
        <v>0</v>
      </c>
      <c r="S18" s="75">
        <f>5*R18</f>
        <v>0</v>
      </c>
    </row>
    <row r="19" spans="1:19" ht="12.75">
      <c r="A19" s="160" t="s">
        <v>64</v>
      </c>
      <c r="B19" s="161"/>
      <c r="C19" s="108">
        <f>COUNTIF('zestawienie ocen rocznych'!Y4:Y32,"=1")</f>
        <v>0</v>
      </c>
      <c r="M19" s="160" t="s">
        <v>65</v>
      </c>
      <c r="N19" s="160"/>
      <c r="O19" s="160"/>
      <c r="P19" s="161"/>
      <c r="Q19" s="103"/>
      <c r="R19" s="74">
        <f>COUNTIF('zestawienie ocen rocznych'!B4:B32,"=dobre")</f>
        <v>0</v>
      </c>
      <c r="S19" s="75">
        <f>4*R19</f>
        <v>0</v>
      </c>
    </row>
    <row r="20" spans="1:19" ht="12.75">
      <c r="A20" s="160" t="s">
        <v>66</v>
      </c>
      <c r="B20" s="161"/>
      <c r="C20" s="108">
        <f>COUNTIF('zestawienie ocen rocznych'!Y4:Y32,"=2")</f>
        <v>0</v>
      </c>
      <c r="M20" s="160" t="s">
        <v>67</v>
      </c>
      <c r="N20" s="160"/>
      <c r="O20" s="160"/>
      <c r="P20" s="161"/>
      <c r="Q20" s="103"/>
      <c r="R20" s="74">
        <f>COUNTIF('zestawienie ocen rocznych'!B4:B32,"=poprawne")</f>
        <v>0</v>
      </c>
      <c r="S20" s="75">
        <f>3*R20</f>
        <v>0</v>
      </c>
    </row>
    <row r="21" spans="1:19" ht="12.75">
      <c r="A21" s="160" t="s">
        <v>68</v>
      </c>
      <c r="B21" s="161"/>
      <c r="C21" s="108">
        <f>COUNTIF('zestawienie ocen rocznych'!Y4:Y32,"=3")+COUNTIF('zestawienie ocen rocznych'!Y4:Y32,"&gt;3")</f>
        <v>0</v>
      </c>
      <c r="M21" s="160" t="s">
        <v>69</v>
      </c>
      <c r="N21" s="160"/>
      <c r="O21" s="160"/>
      <c r="P21" s="161"/>
      <c r="Q21" s="103"/>
      <c r="R21" s="74">
        <f>COUNTIF('zestawienie ocen rocznych'!B4:B32,"=nieodpowiednie")</f>
        <v>0</v>
      </c>
      <c r="S21" s="75">
        <f>2*R21</f>
        <v>0</v>
      </c>
    </row>
    <row r="22" spans="1:19" ht="13.5" thickBot="1">
      <c r="A22" s="160" t="s">
        <v>71</v>
      </c>
      <c r="B22" s="161"/>
      <c r="C22" s="132"/>
      <c r="M22" s="164" t="s">
        <v>70</v>
      </c>
      <c r="N22" s="164"/>
      <c r="O22" s="164"/>
      <c r="P22" s="165"/>
      <c r="Q22" s="104"/>
      <c r="R22" s="77">
        <f>COUNTIF('zestawienie ocen rocznych'!B4:B32,"=naganne")</f>
        <v>0</v>
      </c>
      <c r="S22" s="78">
        <f>1*R22</f>
        <v>0</v>
      </c>
    </row>
    <row r="23" spans="1:19" ht="14.25" thickBot="1" thickTop="1">
      <c r="A23" s="162" t="s">
        <v>73</v>
      </c>
      <c r="B23" s="162"/>
      <c r="C23" s="158"/>
      <c r="D23" s="159"/>
      <c r="M23" s="166" t="s">
        <v>72</v>
      </c>
      <c r="N23" s="166"/>
      <c r="O23" s="166"/>
      <c r="P23" s="166"/>
      <c r="Q23" s="166"/>
      <c r="R23" s="166"/>
      <c r="S23" s="85" t="e">
        <f>SUM(S17:S22)/SUM(R17:R22)</f>
        <v>#DIV/0!</v>
      </c>
    </row>
    <row r="24" spans="3:4" ht="13.5" thickTop="1">
      <c r="C24" s="163"/>
      <c r="D24" s="163"/>
    </row>
    <row r="26" ht="12.75">
      <c r="T26" s="84"/>
    </row>
    <row r="27" spans="1:20" ht="12.75">
      <c r="A27" s="86" t="s">
        <v>74</v>
      </c>
      <c r="T27" s="84">
        <f>COUNTIF('zestawienie ocen rocznych'!AD4:AD32,"=.")</f>
        <v>0</v>
      </c>
    </row>
    <row r="29" spans="1:15" ht="12.75">
      <c r="A29" s="83"/>
      <c r="B29" s="87"/>
      <c r="C29" s="87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1:15" ht="12.75">
      <c r="A30" s="88"/>
      <c r="B30" s="88"/>
      <c r="C30" s="88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1:15" ht="12.7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1:15" ht="12.75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1:15" ht="12.75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1:15" ht="12.7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1:15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</row>
    <row r="38" spans="1:15" ht="12.75">
      <c r="A38" s="83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1:15" ht="12.75">
      <c r="A39" s="87"/>
      <c r="B39" s="87"/>
      <c r="C39" s="87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1:15" ht="12.75">
      <c r="A40" s="88"/>
      <c r="B40" s="88"/>
      <c r="C40" s="88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1:15" ht="12.75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1:15" ht="12.7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1:15" ht="12.7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1:15" ht="12.7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1:15" ht="12.7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</sheetData>
  <sheetProtection/>
  <mergeCells count="20">
    <mergeCell ref="A17:B17"/>
    <mergeCell ref="M17:P17"/>
    <mergeCell ref="A18:B18"/>
    <mergeCell ref="M18:P18"/>
    <mergeCell ref="B3:Q3"/>
    <mergeCell ref="S12:T13"/>
    <mergeCell ref="A14:Q14"/>
    <mergeCell ref="A16:D16"/>
    <mergeCell ref="C24:D24"/>
    <mergeCell ref="A21:B21"/>
    <mergeCell ref="M21:P21"/>
    <mergeCell ref="M22:P22"/>
    <mergeCell ref="A22:B22"/>
    <mergeCell ref="M23:R23"/>
    <mergeCell ref="C23:D23"/>
    <mergeCell ref="A19:B19"/>
    <mergeCell ref="M19:P19"/>
    <mergeCell ref="A23:B23"/>
    <mergeCell ref="A20:B20"/>
    <mergeCell ref="M20:P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/>
  <cp:lastModifiedBy>Lewalski</cp:lastModifiedBy>
  <cp:lastPrinted>2011-04-30T12:11:05Z</cp:lastPrinted>
  <dcterms:created xsi:type="dcterms:W3CDTF">2011-04-30T12:11:39Z</dcterms:created>
  <dcterms:modified xsi:type="dcterms:W3CDTF">2016-01-06T09:11:56Z</dcterms:modified>
  <cp:category/>
  <cp:version/>
  <cp:contentType/>
  <cp:contentStatus/>
</cp:coreProperties>
</file>