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estawienie ocen rocznych" sheetId="1" r:id="rId1"/>
    <sheet name="załącznik do protokołu Rady Ped" sheetId="2" r:id="rId2"/>
  </sheets>
  <definedNames>
    <definedName name="_xlnm.Print_Area" localSheetId="1">'załącznik do protokołu Rady Ped'!$A$1:$S$30</definedName>
  </definedNames>
  <calcPr fullCalcOnLoad="1"/>
</workbook>
</file>

<file path=xl/sharedStrings.xml><?xml version="1.0" encoding="utf-8"?>
<sst xmlns="http://schemas.openxmlformats.org/spreadsheetml/2006/main" count="101" uniqueCount="92">
  <si>
    <t xml:space="preserve"> Nr kolejny</t>
  </si>
  <si>
    <t xml:space="preserve"> Zachowanie</t>
  </si>
  <si>
    <t>Nazwa przedmiotu</t>
  </si>
  <si>
    <t>Liczba ocen</t>
  </si>
  <si>
    <t>Liczba</t>
  </si>
  <si>
    <t xml:space="preserve"> Średnia ocen</t>
  </si>
  <si>
    <t xml:space="preserve"> religia</t>
  </si>
  <si>
    <t xml:space="preserve"> język polski</t>
  </si>
  <si>
    <t>historia</t>
  </si>
  <si>
    <t>wos</t>
  </si>
  <si>
    <t>język angielski</t>
  </si>
  <si>
    <t>fizyka</t>
  </si>
  <si>
    <t>chemia</t>
  </si>
  <si>
    <t>biologia</t>
  </si>
  <si>
    <t>plastyka</t>
  </si>
  <si>
    <t xml:space="preserve"> wychowanie fiz.</t>
  </si>
  <si>
    <t xml:space="preserve"> język niemiecki</t>
  </si>
  <si>
    <t xml:space="preserve"> celujących</t>
  </si>
  <si>
    <t xml:space="preserve"> bardzo dobrych</t>
  </si>
  <si>
    <t xml:space="preserve"> dobrych</t>
  </si>
  <si>
    <t xml:space="preserve"> dostatecznych</t>
  </si>
  <si>
    <t xml:space="preserve"> dopuszczających</t>
  </si>
  <si>
    <t xml:space="preserve"> niedostatecznych</t>
  </si>
  <si>
    <t>opuszczonych godzin usprawiedliwionych</t>
  </si>
  <si>
    <t>opuszczonych godzin nieusprawiedliwionych</t>
  </si>
  <si>
    <t>spóźnień</t>
  </si>
  <si>
    <t>LICZBA OCEN:</t>
  </si>
  <si>
    <t>suma</t>
  </si>
  <si>
    <t>Średnia klasy</t>
  </si>
  <si>
    <t xml:space="preserve"> Liczba uczniów:</t>
  </si>
  <si>
    <t xml:space="preserve"> bez ocen niedostatecznych</t>
  </si>
  <si>
    <t xml:space="preserve"> z 1, 2 ocenami ndst.</t>
  </si>
  <si>
    <t xml:space="preserve"> z 3 i więcej ocenami ndst.</t>
  </si>
  <si>
    <t xml:space="preserve"> nieklasyfikowanych</t>
  </si>
  <si>
    <t>średnia przedmiotu</t>
  </si>
  <si>
    <t>ZAŁĄCZNIK DO PROTOKOŁU RADY PEDAGOGICZNEJ Z DNIA            KLASA</t>
  </si>
  <si>
    <t>Oceny</t>
  </si>
  <si>
    <t>Przedmioty</t>
  </si>
  <si>
    <t>Razem</t>
  </si>
  <si>
    <t>religia</t>
  </si>
  <si>
    <t>język polski</t>
  </si>
  <si>
    <t>język niemiecki</t>
  </si>
  <si>
    <t>matemartyka</t>
  </si>
  <si>
    <t xml:space="preserve">geografia </t>
  </si>
  <si>
    <t>informatyka</t>
  </si>
  <si>
    <t>wych. Fizyczne</t>
  </si>
  <si>
    <t>celujący</t>
  </si>
  <si>
    <t>x6=</t>
  </si>
  <si>
    <t>bardzo dobry</t>
  </si>
  <si>
    <t>x5=</t>
  </si>
  <si>
    <t>dobry</t>
  </si>
  <si>
    <t>x4=</t>
  </si>
  <si>
    <t>dostateczny</t>
  </si>
  <si>
    <t>x3=</t>
  </si>
  <si>
    <t>dopuszczający</t>
  </si>
  <si>
    <t>x2=</t>
  </si>
  <si>
    <t>niedostateczny</t>
  </si>
  <si>
    <t>x1=</t>
  </si>
  <si>
    <t>RAZEM</t>
  </si>
  <si>
    <t>zwolnieni</t>
  </si>
  <si>
    <t>nieklasyfikowani</t>
  </si>
  <si>
    <t>Średnia</t>
  </si>
  <si>
    <t>WYNIKI KLASYFIKACJI</t>
  </si>
  <si>
    <t>OCENY ZACHOWANIA</t>
  </si>
  <si>
    <t>klasyfikowanych</t>
  </si>
  <si>
    <t>wzorowe</t>
  </si>
  <si>
    <t>bez ocen ndst</t>
  </si>
  <si>
    <t>bardzo dobre</t>
  </si>
  <si>
    <t>z 1 oceną ndst</t>
  </si>
  <si>
    <t>dobre</t>
  </si>
  <si>
    <t>z 2 ocenami ndst</t>
  </si>
  <si>
    <t>poprawne</t>
  </si>
  <si>
    <t>promowanych</t>
  </si>
  <si>
    <t>nieodpowiednie</t>
  </si>
  <si>
    <t>nieklasyfikowanych</t>
  </si>
  <si>
    <t>naganne</t>
  </si>
  <si>
    <t>frekwencja</t>
  </si>
  <si>
    <t>średnia</t>
  </si>
  <si>
    <t>ILOŚĆ UCZNIÓW ZE ŚREDNIĄ CO NAJMNIEJ 4,75 I CO NAJMNIEJ BARDZO DOBRYM ZACHOWANIEM</t>
  </si>
  <si>
    <t>z 3 i więcej</t>
  </si>
  <si>
    <t xml:space="preserve"> historia</t>
  </si>
  <si>
    <t xml:space="preserve"> wos</t>
  </si>
  <si>
    <t xml:space="preserve"> język angielski</t>
  </si>
  <si>
    <t xml:space="preserve"> matematyka</t>
  </si>
  <si>
    <t xml:space="preserve"> fizyka</t>
  </si>
  <si>
    <t xml:space="preserve"> chemia</t>
  </si>
  <si>
    <t xml:space="preserve"> biologia</t>
  </si>
  <si>
    <t xml:space="preserve"> geografia</t>
  </si>
  <si>
    <t xml:space="preserve"> plastyka</t>
  </si>
  <si>
    <t xml:space="preserve"> informatyka</t>
  </si>
  <si>
    <t>14. Zestawienie ocen rocznych</t>
  </si>
  <si>
    <t>edukacja dla bezp.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</si>
</sst>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7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9"/>
      <name val="Times New Roman CE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textRotation="90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1" fillId="33" borderId="25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9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1" fillId="33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11" fillId="33" borderId="34" xfId="0" applyNumberFormat="1" applyFont="1" applyFill="1" applyBorder="1" applyAlignment="1">
      <alignment horizontal="center" vertical="center"/>
    </xf>
    <xf numFmtId="0" fontId="11" fillId="33" borderId="35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11" fillId="33" borderId="38" xfId="0" applyNumberFormat="1" applyFont="1" applyFill="1" applyBorder="1" applyAlignment="1">
      <alignment horizontal="center" vertical="center"/>
    </xf>
    <xf numFmtId="0" fontId="11" fillId="33" borderId="25" xfId="0" applyNumberFormat="1" applyFont="1" applyFill="1" applyBorder="1" applyAlignment="1">
      <alignment horizontal="center" vertical="center"/>
    </xf>
    <xf numFmtId="0" fontId="11" fillId="33" borderId="3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40" xfId="0" applyFont="1" applyBorder="1" applyAlignment="1">
      <alignment/>
    </xf>
    <xf numFmtId="0" fontId="11" fillId="33" borderId="4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33" borderId="42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Font="1" applyBorder="1" applyAlignment="1">
      <alignment/>
    </xf>
    <xf numFmtId="0" fontId="0" fillId="0" borderId="40" xfId="0" applyBorder="1" applyAlignment="1">
      <alignment/>
    </xf>
    <xf numFmtId="0" fontId="2" fillId="0" borderId="11" xfId="0" applyFont="1" applyBorder="1" applyAlignment="1">
      <alignment textRotation="90"/>
    </xf>
    <xf numFmtId="0" fontId="11" fillId="34" borderId="58" xfId="0" applyNumberFormat="1" applyFont="1" applyFill="1" applyBorder="1" applyAlignment="1">
      <alignment horizontal="center" vertical="center"/>
    </xf>
    <xf numFmtId="0" fontId="11" fillId="34" borderId="46" xfId="0" applyNumberFormat="1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Font="1" applyBorder="1" applyAlignment="1">
      <alignment/>
    </xf>
    <xf numFmtId="2" fontId="9" fillId="0" borderId="65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2" fillId="34" borderId="11" xfId="0" applyFont="1" applyFill="1" applyBorder="1" applyAlignment="1">
      <alignment horizontal="center" textRotation="90"/>
    </xf>
    <xf numFmtId="0" fontId="0" fillId="0" borderId="66" xfId="0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2" xfId="0" applyFont="1" applyBorder="1" applyAlignment="1">
      <alignment textRotation="90" wrapText="1"/>
    </xf>
    <xf numFmtId="0" fontId="0" fillId="0" borderId="39" xfId="0" applyBorder="1" applyAlignment="1">
      <alignment/>
    </xf>
    <xf numFmtId="0" fontId="0" fillId="0" borderId="67" xfId="0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12" fillId="0" borderId="31" xfId="0" applyFont="1" applyBorder="1" applyAlignment="1">
      <alignment/>
    </xf>
    <xf numFmtId="0" fontId="0" fillId="0" borderId="69" xfId="0" applyFont="1" applyBorder="1" applyAlignment="1">
      <alignment textRotation="90" wrapText="1"/>
    </xf>
    <xf numFmtId="0" fontId="0" fillId="0" borderId="70" xfId="0" applyBorder="1" applyAlignment="1">
      <alignment/>
    </xf>
    <xf numFmtId="0" fontId="0" fillId="0" borderId="31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7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textRotation="90"/>
    </xf>
    <xf numFmtId="0" fontId="2" fillId="0" borderId="7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/>
    </xf>
    <xf numFmtId="2" fontId="7" fillId="0" borderId="74" xfId="0" applyNumberFormat="1" applyFont="1" applyBorder="1" applyAlignment="1">
      <alignment horizontal="center" vertical="center" textRotation="87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textRotation="90"/>
    </xf>
    <xf numFmtId="0" fontId="2" fillId="0" borderId="8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textRotation="90"/>
    </xf>
    <xf numFmtId="2" fontId="2" fillId="0" borderId="41" xfId="0" applyNumberFormat="1" applyFont="1" applyBorder="1" applyAlignment="1">
      <alignment horizontal="center" vertical="center" textRotation="90"/>
    </xf>
    <xf numFmtId="2" fontId="7" fillId="0" borderId="55" xfId="0" applyNumberFormat="1" applyFont="1" applyBorder="1" applyAlignment="1">
      <alignment horizontal="center" vertical="center"/>
    </xf>
    <xf numFmtId="2" fontId="7" fillId="0" borderId="83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5" xfId="0" applyBorder="1" applyAlignment="1">
      <alignment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89" xfId="0" applyFont="1" applyBorder="1" applyAlignment="1">
      <alignment/>
    </xf>
    <xf numFmtId="0" fontId="9" fillId="0" borderId="90" xfId="0" applyFont="1" applyBorder="1" applyAlignment="1">
      <alignment horizontal="right"/>
    </xf>
    <xf numFmtId="0" fontId="0" fillId="0" borderId="62" xfId="0" applyBorder="1" applyAlignment="1">
      <alignment textRotation="90" wrapText="1"/>
    </xf>
    <xf numFmtId="0" fontId="0" fillId="0" borderId="86" xfId="0" applyBorder="1" applyAlignment="1">
      <alignment/>
    </xf>
    <xf numFmtId="0" fontId="0" fillId="0" borderId="9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.25390625" style="1" customWidth="1"/>
    <col min="2" max="2" width="12.125" style="1" customWidth="1"/>
    <col min="3" max="17" width="2.625" style="1" customWidth="1"/>
    <col min="18" max="18" width="0" style="1" hidden="1" customWidth="1"/>
    <col min="19" max="24" width="4.00390625" style="1" customWidth="1"/>
    <col min="25" max="26" width="5.25390625" style="1" customWidth="1"/>
    <col min="27" max="27" width="4.75390625" style="1" customWidth="1"/>
    <col min="28" max="28" width="6.125" style="2" customWidth="1"/>
    <col min="29" max="29" width="10.00390625" style="1" customWidth="1"/>
    <col min="30" max="16384" width="9.125" style="1" customWidth="1"/>
  </cols>
  <sheetData>
    <row r="1" spans="1:28" ht="33" customHeight="1" thickBot="1">
      <c r="A1" s="121" t="s">
        <v>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5" customHeight="1" thickBot="1">
      <c r="A2" s="122" t="s">
        <v>0</v>
      </c>
      <c r="B2" s="122" t="s">
        <v>1</v>
      </c>
      <c r="C2" s="123" t="s">
        <v>2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4" t="s">
        <v>3</v>
      </c>
      <c r="T2" s="124"/>
      <c r="U2" s="124"/>
      <c r="V2" s="124"/>
      <c r="W2" s="124"/>
      <c r="X2" s="124"/>
      <c r="Y2" s="125" t="s">
        <v>4</v>
      </c>
      <c r="Z2" s="125"/>
      <c r="AA2" s="125"/>
      <c r="AB2" s="126" t="s">
        <v>5</v>
      </c>
    </row>
    <row r="3" spans="1:28" ht="80.25" customHeight="1" thickBot="1">
      <c r="A3" s="122"/>
      <c r="B3" s="122"/>
      <c r="C3" s="3" t="s">
        <v>6</v>
      </c>
      <c r="D3" s="4" t="s">
        <v>7</v>
      </c>
      <c r="E3" s="4" t="s">
        <v>80</v>
      </c>
      <c r="F3" s="4" t="s">
        <v>81</v>
      </c>
      <c r="G3" s="4" t="s">
        <v>82</v>
      </c>
      <c r="H3" s="106" t="s">
        <v>16</v>
      </c>
      <c r="I3" s="93" t="s">
        <v>83</v>
      </c>
      <c r="J3" s="4" t="s">
        <v>84</v>
      </c>
      <c r="K3" s="4" t="s">
        <v>85</v>
      </c>
      <c r="L3" s="4" t="s">
        <v>86</v>
      </c>
      <c r="M3" s="4" t="s">
        <v>87</v>
      </c>
      <c r="N3" s="4" t="s">
        <v>88</v>
      </c>
      <c r="O3" s="4" t="s">
        <v>89</v>
      </c>
      <c r="P3" s="5" t="s">
        <v>91</v>
      </c>
      <c r="Q3" s="5" t="s">
        <v>15</v>
      </c>
      <c r="S3" s="6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8" t="s">
        <v>22</v>
      </c>
      <c r="Y3" s="9" t="s">
        <v>23</v>
      </c>
      <c r="Z3" s="10" t="s">
        <v>24</v>
      </c>
      <c r="AA3" s="11" t="s">
        <v>25</v>
      </c>
      <c r="AB3" s="126"/>
    </row>
    <row r="4" spans="1:29" ht="15" customHeight="1">
      <c r="A4" s="12">
        <v>1</v>
      </c>
      <c r="B4" s="13"/>
      <c r="C4" s="46"/>
      <c r="D4" s="47"/>
      <c r="E4" s="48"/>
      <c r="F4" s="49"/>
      <c r="G4" s="49"/>
      <c r="H4" s="49"/>
      <c r="I4" s="49"/>
      <c r="J4" s="49"/>
      <c r="K4" s="49"/>
      <c r="L4" s="49"/>
      <c r="M4" s="49"/>
      <c r="N4" s="49"/>
      <c r="O4" s="50"/>
      <c r="P4" s="50"/>
      <c r="Q4" s="94"/>
      <c r="R4" s="62"/>
      <c r="S4" s="63">
        <f>COUNTIF(C4:Q4,"=6")</f>
        <v>0</v>
      </c>
      <c r="T4" s="64">
        <f>COUNTIF(C4:Q4,"=5")</f>
        <v>0</v>
      </c>
      <c r="U4" s="64">
        <f>COUNTIF(C4:Q4,"=4")</f>
        <v>0</v>
      </c>
      <c r="V4" s="64">
        <f>COUNTIF(C4:Q4,"=3")</f>
        <v>0</v>
      </c>
      <c r="W4" s="64">
        <f>COUNTIF(C4:Q4,"=2")</f>
        <v>0</v>
      </c>
      <c r="X4" s="65">
        <f>COUNTIF(C4:Q4,"=1")</f>
        <v>0</v>
      </c>
      <c r="Y4" s="66"/>
      <c r="Z4" s="67"/>
      <c r="AA4" s="68"/>
      <c r="AB4" s="14" t="e">
        <f>SUM(C4:Q4)/COUNT(C4:Q4)</f>
        <v>#DIV/0!</v>
      </c>
      <c r="AC4" s="1" t="e">
        <f>IF(AND((AB4&gt;=4.75),OR(B4="wzorowe",B4="bardzo dobre")),".","")</f>
        <v>#DIV/0!</v>
      </c>
    </row>
    <row r="5" spans="1:29" ht="15" customHeight="1">
      <c r="A5" s="15">
        <v>2</v>
      </c>
      <c r="B5" s="13"/>
      <c r="C5" s="51"/>
      <c r="D5" s="52"/>
      <c r="E5" s="53"/>
      <c r="F5" s="54"/>
      <c r="G5" s="54"/>
      <c r="H5" s="54"/>
      <c r="I5" s="54"/>
      <c r="J5" s="54"/>
      <c r="K5" s="54"/>
      <c r="L5" s="54"/>
      <c r="M5" s="54"/>
      <c r="N5" s="54"/>
      <c r="O5" s="55"/>
      <c r="P5" s="55"/>
      <c r="Q5" s="95"/>
      <c r="R5" s="69"/>
      <c r="S5" s="63">
        <f aca="true" t="shared" si="0" ref="S5:S32">COUNTIF(C5:Q5,"=6")</f>
        <v>0</v>
      </c>
      <c r="T5" s="70">
        <f aca="true" t="shared" si="1" ref="T5:T32">COUNTIF(C5:Q5,"=5")</f>
        <v>0</v>
      </c>
      <c r="U5" s="70">
        <f aca="true" t="shared" si="2" ref="U5:U32">COUNTIF(C5:Q5,"=4")</f>
        <v>0</v>
      </c>
      <c r="V5" s="70">
        <f aca="true" t="shared" si="3" ref="V5:V32">COUNTIF(C5:Q5,"=3")</f>
        <v>0</v>
      </c>
      <c r="W5" s="70">
        <f aca="true" t="shared" si="4" ref="W5:W32">COUNTIF(C5:Q5,"=2")</f>
        <v>0</v>
      </c>
      <c r="X5" s="65">
        <f aca="true" t="shared" si="5" ref="X5:X32">COUNTIF(C5:Q5,"=1")</f>
        <v>0</v>
      </c>
      <c r="Y5" s="71"/>
      <c r="Z5" s="70"/>
      <c r="AA5" s="72"/>
      <c r="AB5" s="14" t="e">
        <f>SUM(C5:Q5)/COUNT(C5:Q5)</f>
        <v>#DIV/0!</v>
      </c>
      <c r="AC5" s="1" t="e">
        <f>IF(AND((AB5&gt;=4.75),OR(B5="wzorowe",B5="bardzo dobre")),".","")</f>
        <v>#DIV/0!</v>
      </c>
    </row>
    <row r="6" spans="1:29" ht="15" customHeight="1">
      <c r="A6" s="15">
        <v>3</v>
      </c>
      <c r="B6" s="13"/>
      <c r="C6" s="51"/>
      <c r="D6" s="52"/>
      <c r="E6" s="53"/>
      <c r="F6" s="54"/>
      <c r="G6" s="54"/>
      <c r="H6" s="54"/>
      <c r="I6" s="54"/>
      <c r="J6" s="54"/>
      <c r="K6" s="54"/>
      <c r="L6" s="54"/>
      <c r="M6" s="54"/>
      <c r="N6" s="54"/>
      <c r="O6" s="55"/>
      <c r="P6" s="55"/>
      <c r="Q6" s="95"/>
      <c r="R6" s="69"/>
      <c r="S6" s="63">
        <f t="shared" si="0"/>
        <v>0</v>
      </c>
      <c r="T6" s="70">
        <f t="shared" si="1"/>
        <v>0</v>
      </c>
      <c r="U6" s="70">
        <f t="shared" si="2"/>
        <v>0</v>
      </c>
      <c r="V6" s="70">
        <f t="shared" si="3"/>
        <v>0</v>
      </c>
      <c r="W6" s="70">
        <f t="shared" si="4"/>
        <v>0</v>
      </c>
      <c r="X6" s="65">
        <f t="shared" si="5"/>
        <v>0</v>
      </c>
      <c r="Y6" s="71"/>
      <c r="Z6" s="70"/>
      <c r="AA6" s="72"/>
      <c r="AB6" s="14" t="e">
        <f>SUM(C6:Q6)/COUNT(C6:Q6)</f>
        <v>#DIV/0!</v>
      </c>
      <c r="AC6" s="1" t="e">
        <f>IF(AND((AB6&gt;=4.75),OR(B6="wzorowe",B6="bardzo dobre")),".","")</f>
        <v>#DIV/0!</v>
      </c>
    </row>
    <row r="7" spans="1:29" ht="15" customHeight="1">
      <c r="A7" s="15">
        <v>4</v>
      </c>
      <c r="B7" s="13"/>
      <c r="C7" s="51"/>
      <c r="D7" s="52"/>
      <c r="E7" s="53"/>
      <c r="F7" s="54"/>
      <c r="G7" s="54"/>
      <c r="H7" s="54"/>
      <c r="I7" s="54"/>
      <c r="J7" s="54"/>
      <c r="K7" s="54"/>
      <c r="L7" s="54"/>
      <c r="M7" s="54"/>
      <c r="N7" s="54"/>
      <c r="O7" s="55"/>
      <c r="P7" s="55"/>
      <c r="Q7" s="95"/>
      <c r="R7" s="69"/>
      <c r="S7" s="63">
        <f t="shared" si="0"/>
        <v>0</v>
      </c>
      <c r="T7" s="70">
        <f t="shared" si="1"/>
        <v>0</v>
      </c>
      <c r="U7" s="70">
        <f t="shared" si="2"/>
        <v>0</v>
      </c>
      <c r="V7" s="70">
        <f t="shared" si="3"/>
        <v>0</v>
      </c>
      <c r="W7" s="70">
        <f t="shared" si="4"/>
        <v>0</v>
      </c>
      <c r="X7" s="65">
        <f t="shared" si="5"/>
        <v>0</v>
      </c>
      <c r="Y7" s="71"/>
      <c r="Z7" s="70"/>
      <c r="AA7" s="72"/>
      <c r="AB7" s="14" t="e">
        <f>SUM(C7:Q7)/COUNT(C7:Q7)</f>
        <v>#DIV/0!</v>
      </c>
      <c r="AC7" s="1" t="e">
        <f>IF(AND((AB7&gt;=4.75),OR(B7="wzorowe",B7="bardzo dobre")),".","")</f>
        <v>#DIV/0!</v>
      </c>
    </row>
    <row r="8" spans="1:29" ht="15" customHeight="1">
      <c r="A8" s="15">
        <v>5</v>
      </c>
      <c r="B8" s="13"/>
      <c r="C8" s="51"/>
      <c r="D8" s="52"/>
      <c r="E8" s="53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95"/>
      <c r="R8" s="69"/>
      <c r="S8" s="63">
        <f t="shared" si="0"/>
        <v>0</v>
      </c>
      <c r="T8" s="70">
        <f t="shared" si="1"/>
        <v>0</v>
      </c>
      <c r="U8" s="70">
        <f t="shared" si="2"/>
        <v>0</v>
      </c>
      <c r="V8" s="70">
        <f t="shared" si="3"/>
        <v>0</v>
      </c>
      <c r="W8" s="70">
        <f t="shared" si="4"/>
        <v>0</v>
      </c>
      <c r="X8" s="65">
        <f t="shared" si="5"/>
        <v>0</v>
      </c>
      <c r="Y8" s="71"/>
      <c r="Z8" s="70"/>
      <c r="AA8" s="72"/>
      <c r="AB8" s="14" t="e">
        <f>SUM(C8:Q8)/COUNT(C8:Q8)</f>
        <v>#DIV/0!</v>
      </c>
      <c r="AC8" s="1" t="e">
        <f>IF(AND((AB8&gt;=4.75),OR(B8="wzorowe",B8="bardzo dobre")),".","")</f>
        <v>#DIV/0!</v>
      </c>
    </row>
    <row r="9" spans="1:29" ht="15" customHeight="1">
      <c r="A9" s="15">
        <v>6</v>
      </c>
      <c r="B9" s="13"/>
      <c r="C9" s="51"/>
      <c r="D9" s="52"/>
      <c r="E9" s="53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95"/>
      <c r="R9" s="69"/>
      <c r="S9" s="63">
        <f t="shared" si="0"/>
        <v>0</v>
      </c>
      <c r="T9" s="70">
        <f t="shared" si="1"/>
        <v>0</v>
      </c>
      <c r="U9" s="70">
        <f t="shared" si="2"/>
        <v>0</v>
      </c>
      <c r="V9" s="70">
        <f t="shared" si="3"/>
        <v>0</v>
      </c>
      <c r="W9" s="70">
        <f t="shared" si="4"/>
        <v>0</v>
      </c>
      <c r="X9" s="65">
        <f t="shared" si="5"/>
        <v>0</v>
      </c>
      <c r="Y9" s="71"/>
      <c r="Z9" s="70"/>
      <c r="AA9" s="72"/>
      <c r="AB9" s="14" t="e">
        <f>SUM(C9:Q9)/COUNT(C9:Q9)</f>
        <v>#DIV/0!</v>
      </c>
      <c r="AC9" s="1" t="e">
        <f>IF(AND((AB9&gt;=4.75),OR(B9="wzorowe",B9="bardzo dobre")),".","")</f>
        <v>#DIV/0!</v>
      </c>
    </row>
    <row r="10" spans="1:29" ht="15" customHeight="1">
      <c r="A10" s="15">
        <v>7</v>
      </c>
      <c r="B10" s="13"/>
      <c r="C10" s="51"/>
      <c r="D10" s="52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5"/>
      <c r="Q10" s="95"/>
      <c r="R10" s="69"/>
      <c r="S10" s="63">
        <f t="shared" si="0"/>
        <v>0</v>
      </c>
      <c r="T10" s="70">
        <f t="shared" si="1"/>
        <v>0</v>
      </c>
      <c r="U10" s="70">
        <f t="shared" si="2"/>
        <v>0</v>
      </c>
      <c r="V10" s="70">
        <f t="shared" si="3"/>
        <v>0</v>
      </c>
      <c r="W10" s="70">
        <f t="shared" si="4"/>
        <v>0</v>
      </c>
      <c r="X10" s="65">
        <f t="shared" si="5"/>
        <v>0</v>
      </c>
      <c r="Y10" s="71"/>
      <c r="Z10" s="70"/>
      <c r="AA10" s="72"/>
      <c r="AB10" s="14" t="e">
        <f>SUM(C10:Q10)/COUNT(C10:Q10)</f>
        <v>#DIV/0!</v>
      </c>
      <c r="AC10" s="1" t="e">
        <f>IF(AND((AB10&gt;=4.75),OR(B10="wzorowe",B10="bardzo dobre")),".","")</f>
        <v>#DIV/0!</v>
      </c>
    </row>
    <row r="11" spans="1:29" ht="15" customHeight="1">
      <c r="A11" s="15">
        <v>8</v>
      </c>
      <c r="B11" s="13"/>
      <c r="C11" s="51"/>
      <c r="D11" s="52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5"/>
      <c r="Q11" s="95"/>
      <c r="R11" s="69"/>
      <c r="S11" s="63">
        <f t="shared" si="0"/>
        <v>0</v>
      </c>
      <c r="T11" s="70">
        <f t="shared" si="1"/>
        <v>0</v>
      </c>
      <c r="U11" s="70">
        <f t="shared" si="2"/>
        <v>0</v>
      </c>
      <c r="V11" s="70">
        <f t="shared" si="3"/>
        <v>0</v>
      </c>
      <c r="W11" s="70">
        <f t="shared" si="4"/>
        <v>0</v>
      </c>
      <c r="X11" s="65">
        <f t="shared" si="5"/>
        <v>0</v>
      </c>
      <c r="Y11" s="71"/>
      <c r="Z11" s="70"/>
      <c r="AA11" s="72"/>
      <c r="AB11" s="14" t="e">
        <f>SUM(C11:Q11)/COUNT(C11:Q11)</f>
        <v>#DIV/0!</v>
      </c>
      <c r="AC11" s="1" t="e">
        <f>IF(AND((AB11&gt;=4.75),OR(B11="wzorowe",B11="bardzo dobre")),".","")</f>
        <v>#DIV/0!</v>
      </c>
    </row>
    <row r="12" spans="1:29" ht="15" customHeight="1">
      <c r="A12" s="15">
        <v>9</v>
      </c>
      <c r="B12" s="13"/>
      <c r="C12" s="51"/>
      <c r="D12" s="52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5"/>
      <c r="Q12" s="95"/>
      <c r="R12" s="69"/>
      <c r="S12" s="63">
        <f t="shared" si="0"/>
        <v>0</v>
      </c>
      <c r="T12" s="70">
        <f t="shared" si="1"/>
        <v>0</v>
      </c>
      <c r="U12" s="70">
        <f t="shared" si="2"/>
        <v>0</v>
      </c>
      <c r="V12" s="70">
        <f t="shared" si="3"/>
        <v>0</v>
      </c>
      <c r="W12" s="70">
        <f t="shared" si="4"/>
        <v>0</v>
      </c>
      <c r="X12" s="65">
        <f t="shared" si="5"/>
        <v>0</v>
      </c>
      <c r="Y12" s="71"/>
      <c r="Z12" s="70"/>
      <c r="AA12" s="72"/>
      <c r="AB12" s="14" t="e">
        <f>SUM(C12:Q12)/COUNT(C12:Q12)</f>
        <v>#DIV/0!</v>
      </c>
      <c r="AC12" s="1" t="e">
        <f>IF(AND((AB12&gt;=4.75),OR(B12="wzorowe",B12="bardzo dobre")),".","")</f>
        <v>#DIV/0!</v>
      </c>
    </row>
    <row r="13" spans="1:29" ht="15" customHeight="1" thickBot="1">
      <c r="A13" s="16">
        <v>10</v>
      </c>
      <c r="B13" s="17"/>
      <c r="C13" s="56"/>
      <c r="D13" s="57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/>
      <c r="Q13" s="96"/>
      <c r="R13" s="73"/>
      <c r="S13" s="74">
        <f t="shared" si="0"/>
        <v>0</v>
      </c>
      <c r="T13" s="75">
        <f t="shared" si="1"/>
        <v>0</v>
      </c>
      <c r="U13" s="75">
        <f t="shared" si="2"/>
        <v>0</v>
      </c>
      <c r="V13" s="75">
        <f t="shared" si="3"/>
        <v>0</v>
      </c>
      <c r="W13" s="75">
        <f t="shared" si="4"/>
        <v>0</v>
      </c>
      <c r="X13" s="76">
        <f t="shared" si="5"/>
        <v>0</v>
      </c>
      <c r="Y13" s="77"/>
      <c r="Z13" s="75"/>
      <c r="AA13" s="78"/>
      <c r="AB13" s="14" t="e">
        <f>SUM(C13:Q13)/COUNT(C13:Q13)</f>
        <v>#DIV/0!</v>
      </c>
      <c r="AC13" s="1" t="e">
        <f>IF(AND((AB13&gt;=4.75),OR(B13="wzorowe",B13="bardzo dobre")),".","")</f>
        <v>#DIV/0!</v>
      </c>
    </row>
    <row r="14" spans="1:29" ht="15" customHeight="1">
      <c r="A14" s="12">
        <v>11</v>
      </c>
      <c r="B14" s="18"/>
      <c r="C14" s="46"/>
      <c r="D14" s="47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50"/>
      <c r="Q14" s="94"/>
      <c r="R14" s="62"/>
      <c r="S14" s="63">
        <f t="shared" si="0"/>
        <v>0</v>
      </c>
      <c r="T14" s="67">
        <f t="shared" si="1"/>
        <v>0</v>
      </c>
      <c r="U14" s="67">
        <f t="shared" si="2"/>
        <v>0</v>
      </c>
      <c r="V14" s="67">
        <f t="shared" si="3"/>
        <v>0</v>
      </c>
      <c r="W14" s="67">
        <f t="shared" si="4"/>
        <v>0</v>
      </c>
      <c r="X14" s="65">
        <f t="shared" si="5"/>
        <v>0</v>
      </c>
      <c r="Y14" s="66"/>
      <c r="Z14" s="67"/>
      <c r="AA14" s="68"/>
      <c r="AB14" s="14" t="e">
        <f>SUM(C14:Q14)/COUNT(C14:Q14)</f>
        <v>#DIV/0!</v>
      </c>
      <c r="AC14" s="1" t="e">
        <f>IF(AND((AB14&gt;=4.75),OR(B14="wzorowe",B14="bardzo dobre")),".","")</f>
        <v>#DIV/0!</v>
      </c>
    </row>
    <row r="15" spans="1:29" ht="15" customHeight="1">
      <c r="A15" s="15">
        <v>12</v>
      </c>
      <c r="B15" s="13"/>
      <c r="C15" s="51"/>
      <c r="D15" s="52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5"/>
      <c r="Q15" s="95"/>
      <c r="R15" s="69"/>
      <c r="S15" s="63">
        <f t="shared" si="0"/>
        <v>0</v>
      </c>
      <c r="T15" s="70">
        <f t="shared" si="1"/>
        <v>0</v>
      </c>
      <c r="U15" s="70">
        <f t="shared" si="2"/>
        <v>0</v>
      </c>
      <c r="V15" s="70">
        <f t="shared" si="3"/>
        <v>0</v>
      </c>
      <c r="W15" s="70">
        <f t="shared" si="4"/>
        <v>0</v>
      </c>
      <c r="X15" s="65">
        <f t="shared" si="5"/>
        <v>0</v>
      </c>
      <c r="Y15" s="71"/>
      <c r="Z15" s="70"/>
      <c r="AA15" s="72"/>
      <c r="AB15" s="14" t="e">
        <f>SUM(C15:Q15)/COUNT(C15:Q15)</f>
        <v>#DIV/0!</v>
      </c>
      <c r="AC15" s="1" t="e">
        <f>IF(AND((AB15&gt;=4.75),OR(B15="wzorowe",B15="bardzo dobre")),".","")</f>
        <v>#DIV/0!</v>
      </c>
    </row>
    <row r="16" spans="1:29" ht="15" customHeight="1">
      <c r="A16" s="15">
        <v>13</v>
      </c>
      <c r="B16" s="13"/>
      <c r="C16" s="51"/>
      <c r="D16" s="52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5"/>
      <c r="Q16" s="95"/>
      <c r="R16" s="69"/>
      <c r="S16" s="63">
        <f t="shared" si="0"/>
        <v>0</v>
      </c>
      <c r="T16" s="70">
        <f t="shared" si="1"/>
        <v>0</v>
      </c>
      <c r="U16" s="70">
        <f t="shared" si="2"/>
        <v>0</v>
      </c>
      <c r="V16" s="70">
        <f t="shared" si="3"/>
        <v>0</v>
      </c>
      <c r="W16" s="70">
        <f t="shared" si="4"/>
        <v>0</v>
      </c>
      <c r="X16" s="65">
        <f t="shared" si="5"/>
        <v>0</v>
      </c>
      <c r="Y16" s="71"/>
      <c r="Z16" s="70"/>
      <c r="AA16" s="72"/>
      <c r="AB16" s="14" t="e">
        <f>SUM(C16:Q16)/COUNT(C16:Q16)</f>
        <v>#DIV/0!</v>
      </c>
      <c r="AC16" s="1" t="e">
        <f>IF(AND((AB16&gt;=4.75),OR(B16="wzorowe",B16="bardzo dobre")),".","")</f>
        <v>#DIV/0!</v>
      </c>
    </row>
    <row r="17" spans="1:29" ht="15" customHeight="1">
      <c r="A17" s="15">
        <v>14</v>
      </c>
      <c r="B17" s="13"/>
      <c r="C17" s="51"/>
      <c r="D17" s="52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5"/>
      <c r="Q17" s="95"/>
      <c r="R17" s="69"/>
      <c r="S17" s="63">
        <f t="shared" si="0"/>
        <v>0</v>
      </c>
      <c r="T17" s="70">
        <f t="shared" si="1"/>
        <v>0</v>
      </c>
      <c r="U17" s="70">
        <f t="shared" si="2"/>
        <v>0</v>
      </c>
      <c r="V17" s="70">
        <f t="shared" si="3"/>
        <v>0</v>
      </c>
      <c r="W17" s="70">
        <f t="shared" si="4"/>
        <v>0</v>
      </c>
      <c r="X17" s="65">
        <f t="shared" si="5"/>
        <v>0</v>
      </c>
      <c r="Y17" s="71"/>
      <c r="Z17" s="70"/>
      <c r="AA17" s="72"/>
      <c r="AB17" s="14" t="e">
        <f>SUM(C17:Q17)/COUNT(C17:Q17)</f>
        <v>#DIV/0!</v>
      </c>
      <c r="AC17" s="1" t="e">
        <f>IF(AND((AB17&gt;=4.75),OR(B17="wzorowe",B17="bardzo dobre")),".","")</f>
        <v>#DIV/0!</v>
      </c>
    </row>
    <row r="18" spans="1:29" ht="15" customHeight="1">
      <c r="A18" s="15">
        <v>15</v>
      </c>
      <c r="B18" s="13"/>
      <c r="C18" s="51"/>
      <c r="D18" s="52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5"/>
      <c r="Q18" s="95"/>
      <c r="R18" s="69"/>
      <c r="S18" s="63">
        <f t="shared" si="0"/>
        <v>0</v>
      </c>
      <c r="T18" s="70">
        <f t="shared" si="1"/>
        <v>0</v>
      </c>
      <c r="U18" s="70">
        <f t="shared" si="2"/>
        <v>0</v>
      </c>
      <c r="V18" s="70">
        <f t="shared" si="3"/>
        <v>0</v>
      </c>
      <c r="W18" s="70">
        <f t="shared" si="4"/>
        <v>0</v>
      </c>
      <c r="X18" s="65">
        <f t="shared" si="5"/>
        <v>0</v>
      </c>
      <c r="Y18" s="71"/>
      <c r="Z18" s="70"/>
      <c r="AA18" s="72"/>
      <c r="AB18" s="14" t="e">
        <f>SUM(C18:Q18)/COUNT(C18:Q18)</f>
        <v>#DIV/0!</v>
      </c>
      <c r="AC18" s="1" t="e">
        <f>IF(AND((AB18&gt;=4.75),OR(B18="wzorowe",B18="bardzo dobre")),".","")</f>
        <v>#DIV/0!</v>
      </c>
    </row>
    <row r="19" spans="1:29" ht="15" customHeight="1">
      <c r="A19" s="15">
        <v>16</v>
      </c>
      <c r="B19" s="13"/>
      <c r="C19" s="51"/>
      <c r="D19" s="52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5"/>
      <c r="Q19" s="95"/>
      <c r="R19" s="69"/>
      <c r="S19" s="63">
        <f t="shared" si="0"/>
        <v>0</v>
      </c>
      <c r="T19" s="70">
        <f t="shared" si="1"/>
        <v>0</v>
      </c>
      <c r="U19" s="70">
        <f t="shared" si="2"/>
        <v>0</v>
      </c>
      <c r="V19" s="70">
        <f t="shared" si="3"/>
        <v>0</v>
      </c>
      <c r="W19" s="70">
        <f t="shared" si="4"/>
        <v>0</v>
      </c>
      <c r="X19" s="65">
        <f t="shared" si="5"/>
        <v>0</v>
      </c>
      <c r="Y19" s="71"/>
      <c r="Z19" s="70"/>
      <c r="AA19" s="72"/>
      <c r="AB19" s="14" t="e">
        <f>SUM(C19:Q19)/COUNT(C19:Q19)</f>
        <v>#DIV/0!</v>
      </c>
      <c r="AC19" s="1" t="e">
        <f>IF(AND((AB19&gt;=4.75),OR(B19="wzorowe",B19="bardzo dobre")),".","")</f>
        <v>#DIV/0!</v>
      </c>
    </row>
    <row r="20" spans="1:29" ht="15" customHeight="1">
      <c r="A20" s="15">
        <v>17</v>
      </c>
      <c r="B20" s="13"/>
      <c r="C20" s="51"/>
      <c r="D20" s="52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5"/>
      <c r="Q20" s="95"/>
      <c r="R20" s="69"/>
      <c r="S20" s="63">
        <f t="shared" si="0"/>
        <v>0</v>
      </c>
      <c r="T20" s="70">
        <f t="shared" si="1"/>
        <v>0</v>
      </c>
      <c r="U20" s="70">
        <f t="shared" si="2"/>
        <v>0</v>
      </c>
      <c r="V20" s="70">
        <f t="shared" si="3"/>
        <v>0</v>
      </c>
      <c r="W20" s="70">
        <f t="shared" si="4"/>
        <v>0</v>
      </c>
      <c r="X20" s="65">
        <f t="shared" si="5"/>
        <v>0</v>
      </c>
      <c r="Y20" s="71"/>
      <c r="Z20" s="70"/>
      <c r="AA20" s="72"/>
      <c r="AB20" s="14" t="e">
        <f>SUM(C20:Q20)/COUNT(C20:Q20)</f>
        <v>#DIV/0!</v>
      </c>
      <c r="AC20" s="1" t="e">
        <f>IF(AND((AB20&gt;=4.75),OR(B20="wzorowe",B20="bardzo dobre")),".","")</f>
        <v>#DIV/0!</v>
      </c>
    </row>
    <row r="21" spans="1:29" ht="15" customHeight="1">
      <c r="A21" s="15">
        <v>18</v>
      </c>
      <c r="B21" s="13"/>
      <c r="C21" s="51"/>
      <c r="D21" s="52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5"/>
      <c r="Q21" s="95"/>
      <c r="R21" s="69"/>
      <c r="S21" s="63">
        <f t="shared" si="0"/>
        <v>0</v>
      </c>
      <c r="T21" s="70">
        <f t="shared" si="1"/>
        <v>0</v>
      </c>
      <c r="U21" s="70">
        <f t="shared" si="2"/>
        <v>0</v>
      </c>
      <c r="V21" s="70">
        <f t="shared" si="3"/>
        <v>0</v>
      </c>
      <c r="W21" s="70">
        <f t="shared" si="4"/>
        <v>0</v>
      </c>
      <c r="X21" s="65">
        <f t="shared" si="5"/>
        <v>0</v>
      </c>
      <c r="Y21" s="71"/>
      <c r="Z21" s="70"/>
      <c r="AA21" s="72"/>
      <c r="AB21" s="14" t="e">
        <f>SUM(C21:Q21)/COUNT(C21:Q21)</f>
        <v>#DIV/0!</v>
      </c>
      <c r="AC21" s="1" t="e">
        <f>IF(AND((AB21&gt;=4.75),OR(B21="wzorowe",B21="bardzo dobre")),".","")</f>
        <v>#DIV/0!</v>
      </c>
    </row>
    <row r="22" spans="1:29" ht="15" customHeight="1">
      <c r="A22" s="15">
        <v>19</v>
      </c>
      <c r="B22" s="13"/>
      <c r="C22" s="51"/>
      <c r="D22" s="52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5"/>
      <c r="Q22" s="95"/>
      <c r="R22" s="69"/>
      <c r="S22" s="63">
        <f t="shared" si="0"/>
        <v>0</v>
      </c>
      <c r="T22" s="70">
        <f t="shared" si="1"/>
        <v>0</v>
      </c>
      <c r="U22" s="70">
        <f t="shared" si="2"/>
        <v>0</v>
      </c>
      <c r="V22" s="70">
        <f t="shared" si="3"/>
        <v>0</v>
      </c>
      <c r="W22" s="70">
        <f t="shared" si="4"/>
        <v>0</v>
      </c>
      <c r="X22" s="65">
        <f t="shared" si="5"/>
        <v>0</v>
      </c>
      <c r="Y22" s="71"/>
      <c r="Z22" s="70"/>
      <c r="AA22" s="72"/>
      <c r="AB22" s="14" t="e">
        <f>SUM(C22:Q22)/COUNT(C22:Q22)</f>
        <v>#DIV/0!</v>
      </c>
      <c r="AC22" s="1" t="e">
        <f>IF(AND((AB22&gt;=4.75),OR(B22="wzorowe",B22="bardzo dobre")),".","")</f>
        <v>#DIV/0!</v>
      </c>
    </row>
    <row r="23" spans="1:29" ht="15" customHeight="1" thickBot="1">
      <c r="A23" s="16">
        <v>20</v>
      </c>
      <c r="B23" s="19"/>
      <c r="C23" s="56"/>
      <c r="D23" s="57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0"/>
      <c r="Q23" s="96"/>
      <c r="R23" s="73"/>
      <c r="S23" s="74">
        <f t="shared" si="0"/>
        <v>0</v>
      </c>
      <c r="T23" s="75">
        <f t="shared" si="1"/>
        <v>0</v>
      </c>
      <c r="U23" s="75">
        <f t="shared" si="2"/>
        <v>0</v>
      </c>
      <c r="V23" s="75">
        <f t="shared" si="3"/>
        <v>0</v>
      </c>
      <c r="W23" s="75">
        <f t="shared" si="4"/>
        <v>0</v>
      </c>
      <c r="X23" s="76">
        <f t="shared" si="5"/>
        <v>0</v>
      </c>
      <c r="Y23" s="77"/>
      <c r="Z23" s="75"/>
      <c r="AA23" s="78"/>
      <c r="AB23" s="14" t="e">
        <f>SUM(C23:Q23)/COUNT(C23:Q23)</f>
        <v>#DIV/0!</v>
      </c>
      <c r="AC23" s="1" t="e">
        <f>IF(AND((AB23&gt;=4.75),OR(B23="wzorowe",B23="bardzo dobre")),".","")</f>
        <v>#DIV/0!</v>
      </c>
    </row>
    <row r="24" spans="1:29" ht="15" customHeight="1">
      <c r="A24" s="12">
        <v>21</v>
      </c>
      <c r="B24" s="18"/>
      <c r="C24" s="46"/>
      <c r="D24" s="47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50"/>
      <c r="Q24" s="94"/>
      <c r="R24" s="62"/>
      <c r="S24" s="63">
        <f t="shared" si="0"/>
        <v>0</v>
      </c>
      <c r="T24" s="67">
        <f t="shared" si="1"/>
        <v>0</v>
      </c>
      <c r="U24" s="67">
        <f t="shared" si="2"/>
        <v>0</v>
      </c>
      <c r="V24" s="67">
        <f t="shared" si="3"/>
        <v>0</v>
      </c>
      <c r="W24" s="67">
        <f t="shared" si="4"/>
        <v>0</v>
      </c>
      <c r="X24" s="65">
        <f t="shared" si="5"/>
        <v>0</v>
      </c>
      <c r="Y24" s="66"/>
      <c r="Z24" s="67"/>
      <c r="AA24" s="68"/>
      <c r="AB24" s="14" t="e">
        <f>SUM(C24:Q24)/COUNT(C24:Q24)</f>
        <v>#DIV/0!</v>
      </c>
      <c r="AC24" s="1" t="e">
        <f>IF(AND((AB24&gt;=4.75),OR(B24="wzorowe",B24="bardzo dobre")),".","")</f>
        <v>#DIV/0!</v>
      </c>
    </row>
    <row r="25" spans="1:29" ht="15" customHeight="1">
      <c r="A25" s="15">
        <v>22</v>
      </c>
      <c r="B25" s="13"/>
      <c r="C25" s="51"/>
      <c r="D25" s="52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55"/>
      <c r="Q25" s="95"/>
      <c r="R25" s="69"/>
      <c r="S25" s="63">
        <f t="shared" si="0"/>
        <v>0</v>
      </c>
      <c r="T25" s="70">
        <f t="shared" si="1"/>
        <v>0</v>
      </c>
      <c r="U25" s="70">
        <f t="shared" si="2"/>
        <v>0</v>
      </c>
      <c r="V25" s="70">
        <f t="shared" si="3"/>
        <v>0</v>
      </c>
      <c r="W25" s="70">
        <f t="shared" si="4"/>
        <v>0</v>
      </c>
      <c r="X25" s="65">
        <f t="shared" si="5"/>
        <v>0</v>
      </c>
      <c r="Y25" s="71"/>
      <c r="Z25" s="70"/>
      <c r="AA25" s="72"/>
      <c r="AB25" s="14" t="e">
        <f>SUM(C25:Q25)/COUNT(C25:Q25)</f>
        <v>#DIV/0!</v>
      </c>
      <c r="AC25" s="1" t="e">
        <f>IF(AND((AB25&gt;=4.75),OR(B25="wzorowe",B25="bardzo dobre")),".","")</f>
        <v>#DIV/0!</v>
      </c>
    </row>
    <row r="26" spans="1:29" ht="15" customHeight="1">
      <c r="A26" s="15">
        <v>23</v>
      </c>
      <c r="B26" s="13"/>
      <c r="C26" s="51"/>
      <c r="D26" s="52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95"/>
      <c r="R26" s="69"/>
      <c r="S26" s="63">
        <f t="shared" si="0"/>
        <v>0</v>
      </c>
      <c r="T26" s="70">
        <f t="shared" si="1"/>
        <v>0</v>
      </c>
      <c r="U26" s="70">
        <f t="shared" si="2"/>
        <v>0</v>
      </c>
      <c r="V26" s="70">
        <f t="shared" si="3"/>
        <v>0</v>
      </c>
      <c r="W26" s="70">
        <f t="shared" si="4"/>
        <v>0</v>
      </c>
      <c r="X26" s="65">
        <f t="shared" si="5"/>
        <v>0</v>
      </c>
      <c r="Y26" s="71"/>
      <c r="Z26" s="70"/>
      <c r="AA26" s="72"/>
      <c r="AB26" s="14" t="e">
        <f>SUM(C26:Q26)/COUNT(C26:Q26)</f>
        <v>#DIV/0!</v>
      </c>
      <c r="AC26" s="1" t="e">
        <f>IF(AND((AB26&gt;=4.75),OR(B26="wzorowe",B26="bardzo dobre")),".","")</f>
        <v>#DIV/0!</v>
      </c>
    </row>
    <row r="27" spans="1:29" ht="15" customHeight="1">
      <c r="A27" s="15">
        <v>24</v>
      </c>
      <c r="B27" s="13"/>
      <c r="C27" s="51"/>
      <c r="D27" s="52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5"/>
      <c r="Q27" s="95"/>
      <c r="R27" s="69"/>
      <c r="S27" s="63">
        <f t="shared" si="0"/>
        <v>0</v>
      </c>
      <c r="T27" s="70">
        <f t="shared" si="1"/>
        <v>0</v>
      </c>
      <c r="U27" s="70">
        <f t="shared" si="2"/>
        <v>0</v>
      </c>
      <c r="V27" s="70">
        <f t="shared" si="3"/>
        <v>0</v>
      </c>
      <c r="W27" s="70">
        <f t="shared" si="4"/>
        <v>0</v>
      </c>
      <c r="X27" s="65">
        <f t="shared" si="5"/>
        <v>0</v>
      </c>
      <c r="Y27" s="71"/>
      <c r="Z27" s="70"/>
      <c r="AA27" s="72"/>
      <c r="AB27" s="14" t="e">
        <f>SUM(C27:Q27)/COUNT(C27:Q27)</f>
        <v>#DIV/0!</v>
      </c>
      <c r="AC27" s="1" t="e">
        <f>IF(AND((AB27&gt;=4.75),OR(B27="wzorowe",B27="bardzo dobre")),".","")</f>
        <v>#DIV/0!</v>
      </c>
    </row>
    <row r="28" spans="1:29" ht="15" customHeight="1">
      <c r="A28" s="15">
        <v>25</v>
      </c>
      <c r="B28" s="13"/>
      <c r="C28" s="51"/>
      <c r="D28" s="52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95"/>
      <c r="R28" s="69"/>
      <c r="S28" s="63">
        <f t="shared" si="0"/>
        <v>0</v>
      </c>
      <c r="T28" s="70">
        <f t="shared" si="1"/>
        <v>0</v>
      </c>
      <c r="U28" s="70">
        <f t="shared" si="2"/>
        <v>0</v>
      </c>
      <c r="V28" s="70">
        <f t="shared" si="3"/>
        <v>0</v>
      </c>
      <c r="W28" s="70">
        <f t="shared" si="4"/>
        <v>0</v>
      </c>
      <c r="X28" s="65">
        <f t="shared" si="5"/>
        <v>0</v>
      </c>
      <c r="Y28" s="71"/>
      <c r="Z28" s="70"/>
      <c r="AA28" s="72"/>
      <c r="AB28" s="14" t="e">
        <f>SUM(C28:Q28)/COUNT(C28:Q28)</f>
        <v>#DIV/0!</v>
      </c>
      <c r="AC28" s="1" t="e">
        <f>IF(AND((AB28&gt;=4.75),OR(B28="wzorowe",B28="bardzo dobre")),".","")</f>
        <v>#DIV/0!</v>
      </c>
    </row>
    <row r="29" spans="1:29" ht="15" customHeight="1">
      <c r="A29" s="15">
        <v>26</v>
      </c>
      <c r="B29" s="13"/>
      <c r="C29" s="51"/>
      <c r="D29" s="52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95"/>
      <c r="R29" s="69"/>
      <c r="S29" s="63">
        <f t="shared" si="0"/>
        <v>0</v>
      </c>
      <c r="T29" s="70">
        <f t="shared" si="1"/>
        <v>0</v>
      </c>
      <c r="U29" s="70">
        <f t="shared" si="2"/>
        <v>0</v>
      </c>
      <c r="V29" s="70">
        <f t="shared" si="3"/>
        <v>0</v>
      </c>
      <c r="W29" s="70">
        <f t="shared" si="4"/>
        <v>0</v>
      </c>
      <c r="X29" s="65">
        <f t="shared" si="5"/>
        <v>0</v>
      </c>
      <c r="Y29" s="71"/>
      <c r="Z29" s="70"/>
      <c r="AA29" s="72"/>
      <c r="AB29" s="14" t="e">
        <f>SUM(C29:Q29)/COUNT(C29:Q29)</f>
        <v>#DIV/0!</v>
      </c>
      <c r="AC29" s="1" t="e">
        <f>IF(AND((AB29&gt;=4.75),OR(B29="wzorowe",B29="bardzo dobre")),".","")</f>
        <v>#DIV/0!</v>
      </c>
    </row>
    <row r="30" spans="1:29" ht="15" customHeight="1">
      <c r="A30" s="15">
        <v>27</v>
      </c>
      <c r="B30" s="13"/>
      <c r="C30" s="51"/>
      <c r="D30" s="52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5"/>
      <c r="Q30" s="95"/>
      <c r="R30" s="69"/>
      <c r="S30" s="63">
        <f t="shared" si="0"/>
        <v>0</v>
      </c>
      <c r="T30" s="70">
        <f t="shared" si="1"/>
        <v>0</v>
      </c>
      <c r="U30" s="70">
        <f t="shared" si="2"/>
        <v>0</v>
      </c>
      <c r="V30" s="70">
        <f t="shared" si="3"/>
        <v>0</v>
      </c>
      <c r="W30" s="70">
        <f t="shared" si="4"/>
        <v>0</v>
      </c>
      <c r="X30" s="65">
        <f t="shared" si="5"/>
        <v>0</v>
      </c>
      <c r="Y30" s="71"/>
      <c r="Z30" s="70"/>
      <c r="AA30" s="72"/>
      <c r="AB30" s="14" t="e">
        <f>SUM(C30:Q30)/COUNT(C30:Q30)</f>
        <v>#DIV/0!</v>
      </c>
      <c r="AC30" s="1" t="e">
        <f>IF(AND((AB30&gt;=4.75),OR(B30="wzorowe",B30="bardzo dobre")),".","")</f>
        <v>#DIV/0!</v>
      </c>
    </row>
    <row r="31" spans="1:29" ht="15" customHeight="1">
      <c r="A31" s="15">
        <v>28</v>
      </c>
      <c r="B31" s="13"/>
      <c r="C31" s="51"/>
      <c r="D31" s="52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5"/>
      <c r="Q31" s="95"/>
      <c r="R31" s="69"/>
      <c r="S31" s="63">
        <f t="shared" si="0"/>
        <v>0</v>
      </c>
      <c r="T31" s="70">
        <f t="shared" si="1"/>
        <v>0</v>
      </c>
      <c r="U31" s="70">
        <f t="shared" si="2"/>
        <v>0</v>
      </c>
      <c r="V31" s="70">
        <f t="shared" si="3"/>
        <v>0</v>
      </c>
      <c r="W31" s="70">
        <f t="shared" si="4"/>
        <v>0</v>
      </c>
      <c r="X31" s="65">
        <f t="shared" si="5"/>
        <v>0</v>
      </c>
      <c r="Y31" s="71"/>
      <c r="Z31" s="70"/>
      <c r="AA31" s="72"/>
      <c r="AB31" s="14" t="e">
        <f>SUM(C31:Q31)/COUNT(C31:Q31)</f>
        <v>#DIV/0!</v>
      </c>
      <c r="AC31" s="1" t="e">
        <f>IF(AND((AB31&gt;=4.75),OR(B31="wzorowe",B31="bardzo dobre")),".","")</f>
        <v>#DIV/0!</v>
      </c>
    </row>
    <row r="32" spans="1:29" ht="15" customHeight="1" thickBot="1">
      <c r="A32" s="16">
        <v>29</v>
      </c>
      <c r="B32" s="20"/>
      <c r="C32" s="56"/>
      <c r="D32" s="61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60"/>
      <c r="Q32" s="96"/>
      <c r="R32" s="73"/>
      <c r="S32" s="63">
        <f t="shared" si="0"/>
        <v>0</v>
      </c>
      <c r="T32" s="70">
        <f t="shared" si="1"/>
        <v>0</v>
      </c>
      <c r="U32" s="70">
        <f t="shared" si="2"/>
        <v>0</v>
      </c>
      <c r="V32" s="70">
        <f t="shared" si="3"/>
        <v>0</v>
      </c>
      <c r="W32" s="70">
        <f t="shared" si="4"/>
        <v>0</v>
      </c>
      <c r="X32" s="65">
        <f t="shared" si="5"/>
        <v>0</v>
      </c>
      <c r="Y32" s="77"/>
      <c r="Z32" s="75"/>
      <c r="AA32" s="78"/>
      <c r="AB32" s="14" t="e">
        <f>SUM(C32:Q32)/COUNT(C32:Q32)</f>
        <v>#DIV/0!</v>
      </c>
      <c r="AC32" s="1" t="e">
        <f>IF(AND((AB32&gt;=4.75),OR(B32="wzorowe",B32="bardzo dobre")),".","")</f>
        <v>#DIV/0!</v>
      </c>
    </row>
    <row r="33" spans="1:28" ht="16.5" customHeight="1" thickBot="1">
      <c r="A33" s="127"/>
      <c r="B33" s="127"/>
      <c r="C33" s="127" t="s">
        <v>26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79">
        <f aca="true" t="shared" si="6" ref="S33:AA33">SUM(S4:S32)</f>
        <v>0</v>
      </c>
      <c r="T33" s="80">
        <f t="shared" si="6"/>
        <v>0</v>
      </c>
      <c r="U33" s="80">
        <f t="shared" si="6"/>
        <v>0</v>
      </c>
      <c r="V33" s="80">
        <f t="shared" si="6"/>
        <v>0</v>
      </c>
      <c r="W33" s="80">
        <f t="shared" si="6"/>
        <v>0</v>
      </c>
      <c r="X33" s="81">
        <f t="shared" si="6"/>
        <v>0</v>
      </c>
      <c r="Y33" s="97">
        <f t="shared" si="6"/>
        <v>0</v>
      </c>
      <c r="Z33" s="98">
        <f t="shared" si="6"/>
        <v>0</v>
      </c>
      <c r="AA33" s="99">
        <f t="shared" si="6"/>
        <v>0</v>
      </c>
      <c r="AB33" s="128" t="e">
        <f>SUM(C4:Q32)/COUNT(C4:Q32)</f>
        <v>#DIV/0!</v>
      </c>
    </row>
    <row r="34" spans="1:28" ht="19.5" customHeight="1" thickBo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89" t="s">
        <v>27</v>
      </c>
      <c r="T34" s="129"/>
      <c r="U34" s="130"/>
      <c r="V34" s="130"/>
      <c r="W34" s="130"/>
      <c r="X34" s="130"/>
      <c r="Y34" s="127" t="s">
        <v>28</v>
      </c>
      <c r="Z34" s="127"/>
      <c r="AA34" s="127"/>
      <c r="AB34" s="128"/>
    </row>
    <row r="35" spans="1:28" ht="16.5" customHeight="1" thickBot="1">
      <c r="A35" s="131" t="s">
        <v>17</v>
      </c>
      <c r="B35" s="131"/>
      <c r="C35" s="46">
        <f aca="true" t="shared" si="7" ref="C35:Q35">COUNTIF(C4:C32,"=6")</f>
        <v>0</v>
      </c>
      <c r="D35" s="82">
        <f>COUNTIF(D4:D32,"=6")</f>
        <v>0</v>
      </c>
      <c r="E35" s="65">
        <f t="shared" si="7"/>
        <v>0</v>
      </c>
      <c r="F35" s="67">
        <f t="shared" si="7"/>
        <v>0</v>
      </c>
      <c r="G35" s="67">
        <f t="shared" si="7"/>
        <v>0</v>
      </c>
      <c r="H35" s="67">
        <f t="shared" si="7"/>
        <v>0</v>
      </c>
      <c r="I35" s="67">
        <f t="shared" si="7"/>
        <v>0</v>
      </c>
      <c r="J35" s="67">
        <f t="shared" si="7"/>
        <v>0</v>
      </c>
      <c r="K35" s="67">
        <f t="shared" si="7"/>
        <v>0</v>
      </c>
      <c r="L35" s="67">
        <f t="shared" si="7"/>
        <v>0</v>
      </c>
      <c r="M35" s="67">
        <f t="shared" si="7"/>
        <v>0</v>
      </c>
      <c r="N35" s="67">
        <f t="shared" si="7"/>
        <v>0</v>
      </c>
      <c r="O35" s="67">
        <f t="shared" si="7"/>
        <v>0</v>
      </c>
      <c r="P35" s="67">
        <f t="shared" si="7"/>
        <v>0</v>
      </c>
      <c r="Q35" s="67">
        <f t="shared" si="7"/>
        <v>0</v>
      </c>
      <c r="R35" s="68">
        <f>COUNTIF(Q4:Q32,"=6")</f>
        <v>0</v>
      </c>
      <c r="S35" s="83">
        <f>SUM(C35:Q35)</f>
        <v>0</v>
      </c>
      <c r="T35" s="124"/>
      <c r="U35" s="124"/>
      <c r="V35" s="124"/>
      <c r="W35" s="124"/>
      <c r="X35" s="124"/>
      <c r="Y35" s="124"/>
      <c r="Z35" s="124"/>
      <c r="AA35" s="124"/>
      <c r="AB35" s="124"/>
    </row>
    <row r="36" spans="1:28" ht="16.5" customHeight="1" thickBot="1">
      <c r="A36" s="132" t="s">
        <v>18</v>
      </c>
      <c r="B36" s="132"/>
      <c r="C36" s="51">
        <f aca="true" t="shared" si="8" ref="C36:Q36">COUNTIF(C4:C32,"=5")</f>
        <v>0</v>
      </c>
      <c r="D36" s="84">
        <f>COUNTIF(D4:D32,"=5")</f>
        <v>0</v>
      </c>
      <c r="E36" s="85">
        <f t="shared" si="8"/>
        <v>0</v>
      </c>
      <c r="F36" s="70">
        <f t="shared" si="8"/>
        <v>0</v>
      </c>
      <c r="G36" s="70">
        <f t="shared" si="8"/>
        <v>0</v>
      </c>
      <c r="H36" s="70">
        <f t="shared" si="8"/>
        <v>0</v>
      </c>
      <c r="I36" s="70">
        <f t="shared" si="8"/>
        <v>0</v>
      </c>
      <c r="J36" s="70">
        <f t="shared" si="8"/>
        <v>0</v>
      </c>
      <c r="K36" s="70">
        <f t="shared" si="8"/>
        <v>0</v>
      </c>
      <c r="L36" s="70">
        <f t="shared" si="8"/>
        <v>0</v>
      </c>
      <c r="M36" s="70">
        <f t="shared" si="8"/>
        <v>0</v>
      </c>
      <c r="N36" s="70">
        <f t="shared" si="8"/>
        <v>0</v>
      </c>
      <c r="O36" s="70">
        <f t="shared" si="8"/>
        <v>0</v>
      </c>
      <c r="P36" s="70">
        <f t="shared" si="8"/>
        <v>0</v>
      </c>
      <c r="Q36" s="70">
        <f t="shared" si="8"/>
        <v>0</v>
      </c>
      <c r="R36" s="72">
        <f>COUNTIF(Q4:Q32,"=5")</f>
        <v>0</v>
      </c>
      <c r="S36" s="83">
        <f aca="true" t="shared" si="9" ref="S36:S41">SUM(C36:Q36)</f>
        <v>0</v>
      </c>
      <c r="T36" s="125"/>
      <c r="U36" s="125"/>
      <c r="V36" s="125"/>
      <c r="W36" s="125"/>
      <c r="X36" s="125"/>
      <c r="Y36" s="125"/>
      <c r="Z36" s="125"/>
      <c r="AA36" s="125"/>
      <c r="AB36" s="125"/>
    </row>
    <row r="37" spans="1:28" ht="16.5" customHeight="1" thickBot="1">
      <c r="A37" s="132" t="s">
        <v>19</v>
      </c>
      <c r="B37" s="132"/>
      <c r="C37" s="51">
        <f aca="true" t="shared" si="10" ref="C37:Q37">COUNTIF(C4:C32,"=4")</f>
        <v>0</v>
      </c>
      <c r="D37" s="84">
        <f>COUNTIF(D4:D32,"=4")</f>
        <v>0</v>
      </c>
      <c r="E37" s="85">
        <f t="shared" si="10"/>
        <v>0</v>
      </c>
      <c r="F37" s="70">
        <f t="shared" si="10"/>
        <v>0</v>
      </c>
      <c r="G37" s="70">
        <f t="shared" si="10"/>
        <v>0</v>
      </c>
      <c r="H37" s="70">
        <f t="shared" si="10"/>
        <v>0</v>
      </c>
      <c r="I37" s="70">
        <f t="shared" si="10"/>
        <v>0</v>
      </c>
      <c r="J37" s="70">
        <f t="shared" si="10"/>
        <v>0</v>
      </c>
      <c r="K37" s="70">
        <f t="shared" si="10"/>
        <v>0</v>
      </c>
      <c r="L37" s="70">
        <f t="shared" si="10"/>
        <v>0</v>
      </c>
      <c r="M37" s="70">
        <f t="shared" si="10"/>
        <v>0</v>
      </c>
      <c r="N37" s="70">
        <f t="shared" si="10"/>
        <v>0</v>
      </c>
      <c r="O37" s="70">
        <f t="shared" si="10"/>
        <v>0</v>
      </c>
      <c r="P37" s="70">
        <f t="shared" si="10"/>
        <v>0</v>
      </c>
      <c r="Q37" s="70">
        <f t="shared" si="10"/>
        <v>0</v>
      </c>
      <c r="R37" s="72">
        <f>COUNTIF(Q4:Q32,"=4")</f>
        <v>0</v>
      </c>
      <c r="S37" s="83">
        <f t="shared" si="9"/>
        <v>0</v>
      </c>
      <c r="T37" s="133" t="s">
        <v>29</v>
      </c>
      <c r="U37" s="133"/>
      <c r="V37" s="133"/>
      <c r="W37" s="133"/>
      <c r="X37" s="133"/>
      <c r="Y37" s="133"/>
      <c r="Z37" s="134"/>
      <c r="AA37" s="135">
        <f>COUNTA(B4:B32)</f>
        <v>0</v>
      </c>
      <c r="AB37" s="136"/>
    </row>
    <row r="38" spans="1:28" ht="16.5" customHeight="1" thickBot="1">
      <c r="A38" s="132" t="s">
        <v>20</v>
      </c>
      <c r="B38" s="132"/>
      <c r="C38" s="51">
        <f aca="true" t="shared" si="11" ref="C38:Q38">COUNTIF(C4:C32,"=3")</f>
        <v>0</v>
      </c>
      <c r="D38" s="84">
        <f>COUNTIF(D4:D32,"=3")</f>
        <v>0</v>
      </c>
      <c r="E38" s="85">
        <f t="shared" si="11"/>
        <v>0</v>
      </c>
      <c r="F38" s="70">
        <f t="shared" si="11"/>
        <v>0</v>
      </c>
      <c r="G38" s="70">
        <f t="shared" si="11"/>
        <v>0</v>
      </c>
      <c r="H38" s="70">
        <f t="shared" si="11"/>
        <v>0</v>
      </c>
      <c r="I38" s="70">
        <f t="shared" si="11"/>
        <v>0</v>
      </c>
      <c r="J38" s="70">
        <f t="shared" si="11"/>
        <v>0</v>
      </c>
      <c r="K38" s="70">
        <f t="shared" si="11"/>
        <v>0</v>
      </c>
      <c r="L38" s="70">
        <f t="shared" si="11"/>
        <v>0</v>
      </c>
      <c r="M38" s="70">
        <f t="shared" si="11"/>
        <v>0</v>
      </c>
      <c r="N38" s="70">
        <f t="shared" si="11"/>
        <v>0</v>
      </c>
      <c r="O38" s="70">
        <f t="shared" si="11"/>
        <v>0</v>
      </c>
      <c r="P38" s="70">
        <f t="shared" si="11"/>
        <v>0</v>
      </c>
      <c r="Q38" s="70">
        <f t="shared" si="11"/>
        <v>0</v>
      </c>
      <c r="R38" s="72">
        <f>COUNTIF(Q4:Q32,"=3")</f>
        <v>0</v>
      </c>
      <c r="S38" s="83">
        <f t="shared" si="9"/>
        <v>0</v>
      </c>
      <c r="T38" s="137" t="s">
        <v>30</v>
      </c>
      <c r="U38" s="137"/>
      <c r="V38" s="137"/>
      <c r="W38" s="137"/>
      <c r="X38" s="137"/>
      <c r="Y38" s="137"/>
      <c r="Z38" s="138"/>
      <c r="AA38" s="139">
        <f>AA37-SUM(AA39:AA40)</f>
        <v>0</v>
      </c>
      <c r="AB38" s="140"/>
    </row>
    <row r="39" spans="1:28" ht="16.5" customHeight="1" thickBot="1">
      <c r="A39" s="132" t="s">
        <v>21</v>
      </c>
      <c r="B39" s="132"/>
      <c r="C39" s="51">
        <f aca="true" t="shared" si="12" ref="C39:Q39">COUNTIF(C4:C32,"=2")</f>
        <v>0</v>
      </c>
      <c r="D39" s="84">
        <f>COUNTIF(D4:D32,"=2")</f>
        <v>0</v>
      </c>
      <c r="E39" s="85">
        <f t="shared" si="12"/>
        <v>0</v>
      </c>
      <c r="F39" s="70">
        <f t="shared" si="12"/>
        <v>0</v>
      </c>
      <c r="G39" s="70">
        <f t="shared" si="12"/>
        <v>0</v>
      </c>
      <c r="H39" s="70">
        <f t="shared" si="12"/>
        <v>0</v>
      </c>
      <c r="I39" s="70">
        <f t="shared" si="12"/>
        <v>0</v>
      </c>
      <c r="J39" s="70">
        <f t="shared" si="12"/>
        <v>0</v>
      </c>
      <c r="K39" s="70">
        <f t="shared" si="12"/>
        <v>0</v>
      </c>
      <c r="L39" s="70">
        <f t="shared" si="12"/>
        <v>0</v>
      </c>
      <c r="M39" s="70">
        <f t="shared" si="12"/>
        <v>0</v>
      </c>
      <c r="N39" s="70">
        <f t="shared" si="12"/>
        <v>0</v>
      </c>
      <c r="O39" s="70">
        <f t="shared" si="12"/>
        <v>0</v>
      </c>
      <c r="P39" s="70">
        <f t="shared" si="12"/>
        <v>0</v>
      </c>
      <c r="Q39" s="70">
        <f t="shared" si="12"/>
        <v>0</v>
      </c>
      <c r="R39" s="72">
        <f>COUNTIF(Q4:Q32,"=2")</f>
        <v>0</v>
      </c>
      <c r="S39" s="83">
        <f t="shared" si="9"/>
        <v>0</v>
      </c>
      <c r="T39" s="137" t="s">
        <v>31</v>
      </c>
      <c r="U39" s="137"/>
      <c r="V39" s="137"/>
      <c r="W39" s="137"/>
      <c r="X39" s="137"/>
      <c r="Y39" s="137"/>
      <c r="Z39" s="138"/>
      <c r="AA39" s="144">
        <f>COUNTIF(X4:X32,"=1")+COUNTIF(X4:X32,"=2")</f>
        <v>0</v>
      </c>
      <c r="AB39" s="145"/>
    </row>
    <row r="40" spans="1:28" ht="16.5" customHeight="1" thickBot="1">
      <c r="A40" s="132" t="s">
        <v>22</v>
      </c>
      <c r="B40" s="132"/>
      <c r="C40" s="51">
        <f aca="true" t="shared" si="13" ref="C40:Q40">COUNTIF(C4:C32,"=1")</f>
        <v>0</v>
      </c>
      <c r="D40" s="84">
        <f>COUNTIF(D4:D32,"=1")</f>
        <v>0</v>
      </c>
      <c r="E40" s="85">
        <f t="shared" si="13"/>
        <v>0</v>
      </c>
      <c r="F40" s="70">
        <f t="shared" si="13"/>
        <v>0</v>
      </c>
      <c r="G40" s="70">
        <f t="shared" si="13"/>
        <v>0</v>
      </c>
      <c r="H40" s="70">
        <f t="shared" si="13"/>
        <v>0</v>
      </c>
      <c r="I40" s="70">
        <f t="shared" si="13"/>
        <v>0</v>
      </c>
      <c r="J40" s="70">
        <f t="shared" si="13"/>
        <v>0</v>
      </c>
      <c r="K40" s="70">
        <f t="shared" si="13"/>
        <v>0</v>
      </c>
      <c r="L40" s="70">
        <f t="shared" si="13"/>
        <v>0</v>
      </c>
      <c r="M40" s="70">
        <f t="shared" si="13"/>
        <v>0</v>
      </c>
      <c r="N40" s="70">
        <f t="shared" si="13"/>
        <v>0</v>
      </c>
      <c r="O40" s="70">
        <f t="shared" si="13"/>
        <v>0</v>
      </c>
      <c r="P40" s="70">
        <f t="shared" si="13"/>
        <v>0</v>
      </c>
      <c r="Q40" s="70">
        <f t="shared" si="13"/>
        <v>0</v>
      </c>
      <c r="R40" s="72">
        <f>COUNTIF(Q4:Q32,"=1")</f>
        <v>0</v>
      </c>
      <c r="S40" s="83">
        <f t="shared" si="9"/>
        <v>0</v>
      </c>
      <c r="T40" s="137" t="s">
        <v>32</v>
      </c>
      <c r="U40" s="137"/>
      <c r="V40" s="137"/>
      <c r="W40" s="137"/>
      <c r="X40" s="137"/>
      <c r="Y40" s="137"/>
      <c r="Z40" s="138"/>
      <c r="AA40" s="144">
        <f>COUNTIF(X4:X32,"=3")+COUNTIF(X4:X32,"&gt;3")</f>
        <v>0</v>
      </c>
      <c r="AB40" s="145"/>
    </row>
    <row r="41" spans="1:28" ht="16.5" customHeight="1" thickBot="1">
      <c r="A41" s="132" t="s">
        <v>33</v>
      </c>
      <c r="B41" s="132"/>
      <c r="C41" s="86">
        <f aca="true" t="shared" si="14" ref="C41:Q41">COUNTIF(C4:C32,"=nk")</f>
        <v>0</v>
      </c>
      <c r="D41" s="87">
        <f t="shared" si="14"/>
        <v>0</v>
      </c>
      <c r="E41" s="88">
        <f t="shared" si="14"/>
        <v>0</v>
      </c>
      <c r="F41" s="88">
        <f t="shared" si="14"/>
        <v>0</v>
      </c>
      <c r="G41" s="88">
        <f t="shared" si="14"/>
        <v>0</v>
      </c>
      <c r="H41" s="88">
        <f t="shared" si="14"/>
        <v>0</v>
      </c>
      <c r="I41" s="88">
        <f t="shared" si="14"/>
        <v>0</v>
      </c>
      <c r="J41" s="88">
        <f t="shared" si="14"/>
        <v>0</v>
      </c>
      <c r="K41" s="88">
        <f t="shared" si="14"/>
        <v>0</v>
      </c>
      <c r="L41" s="88">
        <f t="shared" si="14"/>
        <v>0</v>
      </c>
      <c r="M41" s="88">
        <f t="shared" si="14"/>
        <v>0</v>
      </c>
      <c r="N41" s="88">
        <f t="shared" si="14"/>
        <v>0</v>
      </c>
      <c r="O41" s="88">
        <f t="shared" si="14"/>
        <v>0</v>
      </c>
      <c r="P41" s="88">
        <f t="shared" si="14"/>
        <v>0</v>
      </c>
      <c r="Q41" s="88">
        <f t="shared" si="14"/>
        <v>0</v>
      </c>
      <c r="R41" s="88">
        <f>COUNTIF(Q4:Q32,"=n")</f>
        <v>0</v>
      </c>
      <c r="S41" s="100">
        <f t="shared" si="9"/>
        <v>0</v>
      </c>
      <c r="T41" s="160" t="s">
        <v>33</v>
      </c>
      <c r="U41" s="160"/>
      <c r="V41" s="160"/>
      <c r="W41" s="160"/>
      <c r="X41" s="160"/>
      <c r="Y41" s="160"/>
      <c r="Z41" s="161"/>
      <c r="AA41" s="150"/>
      <c r="AB41" s="151"/>
    </row>
    <row r="42" spans="1:28" ht="12.75" customHeight="1" thickBot="1">
      <c r="A42" s="152" t="s">
        <v>34</v>
      </c>
      <c r="B42" s="152"/>
      <c r="C42" s="153" t="e">
        <f>SUM(C4:C32)/COUNT(C4:C32)</f>
        <v>#DIV/0!</v>
      </c>
      <c r="D42" s="153" t="e">
        <f>SUM(D4:D32)/COUNT(D4:D32)</f>
        <v>#DIV/0!</v>
      </c>
      <c r="E42" s="154" t="e">
        <f aca="true" t="shared" si="15" ref="E42:O42">SUM(E4:E32)/COUNT(E4:E32)</f>
        <v>#DIV/0!</v>
      </c>
      <c r="F42" s="154" t="e">
        <f t="shared" si="15"/>
        <v>#DIV/0!</v>
      </c>
      <c r="G42" s="154" t="e">
        <f t="shared" si="15"/>
        <v>#DIV/0!</v>
      </c>
      <c r="H42" s="141" t="e">
        <f t="shared" si="15"/>
        <v>#DIV/0!</v>
      </c>
      <c r="I42" s="141" t="e">
        <f t="shared" si="15"/>
        <v>#DIV/0!</v>
      </c>
      <c r="J42" s="141" t="e">
        <f t="shared" si="15"/>
        <v>#DIV/0!</v>
      </c>
      <c r="K42" s="141" t="e">
        <f t="shared" si="15"/>
        <v>#DIV/0!</v>
      </c>
      <c r="L42" s="141" t="e">
        <f t="shared" si="15"/>
        <v>#DIV/0!</v>
      </c>
      <c r="M42" s="141" t="e">
        <f t="shared" si="15"/>
        <v>#DIV/0!</v>
      </c>
      <c r="N42" s="141" t="e">
        <f>SUM(N4:N32)/COUNT(N4:N32)</f>
        <v>#DIV/0!</v>
      </c>
      <c r="O42" s="141" t="e">
        <f t="shared" si="15"/>
        <v>#DIV/0!</v>
      </c>
      <c r="P42" s="141" t="e">
        <f>SUM(P4:P32)/COUNT(P4:P32)</f>
        <v>#DIV/0!</v>
      </c>
      <c r="Q42" s="141" t="e">
        <f>SUM(Q4:Q32)/COUNT(Q4:Q32)</f>
        <v>#DIV/0!</v>
      </c>
      <c r="R42" s="159" t="e">
        <f>SUM(Q4:Q32)/COUNT(Q4:Q32)</f>
        <v>#DIV/0!</v>
      </c>
      <c r="S42" s="142"/>
      <c r="T42" s="146" t="s">
        <v>28</v>
      </c>
      <c r="U42" s="146"/>
      <c r="V42" s="146"/>
      <c r="W42" s="146"/>
      <c r="X42" s="146"/>
      <c r="Y42" s="146"/>
      <c r="Z42" s="147"/>
      <c r="AA42" s="155" t="e">
        <f>SUM(C4:Q32)/COUNT(C4:Q32)</f>
        <v>#DIV/0!</v>
      </c>
      <c r="AB42" s="156"/>
    </row>
    <row r="43" spans="1:28" ht="15" customHeight="1" thickBot="1">
      <c r="A43" s="152"/>
      <c r="B43" s="152"/>
      <c r="C43" s="153"/>
      <c r="D43" s="153"/>
      <c r="E43" s="154"/>
      <c r="F43" s="154"/>
      <c r="G43" s="154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9"/>
      <c r="S43" s="143"/>
      <c r="T43" s="148"/>
      <c r="U43" s="148"/>
      <c r="V43" s="148"/>
      <c r="W43" s="148"/>
      <c r="X43" s="148"/>
      <c r="Y43" s="148"/>
      <c r="Z43" s="149"/>
      <c r="AA43" s="157"/>
      <c r="AB43" s="158"/>
    </row>
    <row r="45" ht="12.75">
      <c r="X45" s="21"/>
    </row>
  </sheetData>
  <sheetProtection/>
  <mergeCells count="50">
    <mergeCell ref="O42:O43"/>
    <mergeCell ref="Q42:Q43"/>
    <mergeCell ref="R42:R43"/>
    <mergeCell ref="A41:B41"/>
    <mergeCell ref="T41:Z41"/>
    <mergeCell ref="I42:I43"/>
    <mergeCell ref="J42:J43"/>
    <mergeCell ref="K42:K43"/>
    <mergeCell ref="P42:P43"/>
    <mergeCell ref="AA41:AB41"/>
    <mergeCell ref="A42:B43"/>
    <mergeCell ref="C42:C43"/>
    <mergeCell ref="D42:D43"/>
    <mergeCell ref="E42:E43"/>
    <mergeCell ref="F42:F43"/>
    <mergeCell ref="G42:G43"/>
    <mergeCell ref="H42:H43"/>
    <mergeCell ref="AA42:AB43"/>
    <mergeCell ref="N42:N43"/>
    <mergeCell ref="M42:M43"/>
    <mergeCell ref="S42:S43"/>
    <mergeCell ref="A39:B39"/>
    <mergeCell ref="T39:Z39"/>
    <mergeCell ref="AA39:AB39"/>
    <mergeCell ref="A40:B40"/>
    <mergeCell ref="T40:Z40"/>
    <mergeCell ref="AA40:AB40"/>
    <mergeCell ref="L42:L43"/>
    <mergeCell ref="T42:Z43"/>
    <mergeCell ref="A37:B37"/>
    <mergeCell ref="T37:Z37"/>
    <mergeCell ref="AA37:AB37"/>
    <mergeCell ref="A38:B38"/>
    <mergeCell ref="T38:Z38"/>
    <mergeCell ref="AA38:AB38"/>
    <mergeCell ref="A33:B34"/>
    <mergeCell ref="C33:R34"/>
    <mergeCell ref="AB33:AB34"/>
    <mergeCell ref="T34:X34"/>
    <mergeCell ref="Y34:AA34"/>
    <mergeCell ref="A35:B35"/>
    <mergeCell ref="T35:AB36"/>
    <mergeCell ref="A36:B36"/>
    <mergeCell ref="A1:AB1"/>
    <mergeCell ref="A2:A3"/>
    <mergeCell ref="B2:B3"/>
    <mergeCell ref="C2:R2"/>
    <mergeCell ref="S2:X2"/>
    <mergeCell ref="Y2:AA2"/>
    <mergeCell ref="AB2:AB3"/>
  </mergeCells>
  <printOptions/>
  <pageMargins left="0.3149606299212598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4.25390625" style="0" customWidth="1"/>
    <col min="2" max="16" width="3.75390625" style="0" customWidth="1"/>
    <col min="17" max="17" width="5.75390625" style="0" customWidth="1"/>
    <col min="18" max="18" width="4.875" style="0" customWidth="1"/>
    <col min="19" max="19" width="8.25390625" style="0" customWidth="1"/>
    <col min="20" max="20" width="7.25390625" style="0" customWidth="1"/>
  </cols>
  <sheetData>
    <row r="1" spans="1:9" ht="12.75">
      <c r="A1" s="22" t="s">
        <v>35</v>
      </c>
      <c r="B1" s="23"/>
      <c r="C1" s="23"/>
      <c r="D1" s="23"/>
      <c r="E1" s="23"/>
      <c r="F1" s="23"/>
      <c r="G1" s="23"/>
      <c r="H1" s="23"/>
      <c r="I1" s="23"/>
    </row>
    <row r="3" spans="1:22" ht="14.25" thickBot="1" thickTop="1">
      <c r="A3" s="24" t="s">
        <v>36</v>
      </c>
      <c r="B3" s="164" t="s">
        <v>37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15" t="s">
        <v>38</v>
      </c>
      <c r="R3" s="25"/>
      <c r="S3" s="26"/>
      <c r="U3" s="27"/>
      <c r="V3" s="27"/>
    </row>
    <row r="4" spans="1:22" ht="88.5" customHeight="1" thickTop="1">
      <c r="A4" s="28"/>
      <c r="B4" s="29" t="s">
        <v>39</v>
      </c>
      <c r="C4" s="29" t="s">
        <v>40</v>
      </c>
      <c r="D4" s="29" t="s">
        <v>8</v>
      </c>
      <c r="E4" s="29" t="s">
        <v>9</v>
      </c>
      <c r="F4" s="29" t="s">
        <v>10</v>
      </c>
      <c r="G4" s="29" t="s">
        <v>41</v>
      </c>
      <c r="H4" s="29" t="s">
        <v>42</v>
      </c>
      <c r="I4" s="29" t="s">
        <v>11</v>
      </c>
      <c r="J4" s="29" t="s">
        <v>12</v>
      </c>
      <c r="K4" s="29" t="s">
        <v>13</v>
      </c>
      <c r="L4" s="29" t="s">
        <v>43</v>
      </c>
      <c r="M4" s="29" t="s">
        <v>14</v>
      </c>
      <c r="N4" s="29" t="s">
        <v>44</v>
      </c>
      <c r="O4" s="179" t="s">
        <v>91</v>
      </c>
      <c r="P4" s="110" t="s">
        <v>45</v>
      </c>
      <c r="Q4" s="116"/>
      <c r="R4" s="112"/>
      <c r="S4" s="31"/>
      <c r="U4" s="27"/>
      <c r="V4" s="27"/>
    </row>
    <row r="5" spans="1:22" ht="12.75">
      <c r="A5" s="32" t="s">
        <v>46</v>
      </c>
      <c r="B5" s="33">
        <f>'zestawienie ocen rocznych'!C35</f>
        <v>0</v>
      </c>
      <c r="C5" s="34">
        <f>'zestawienie ocen rocznych'!D35</f>
        <v>0</v>
      </c>
      <c r="D5" s="34">
        <f>'zestawienie ocen rocznych'!E35</f>
        <v>0</v>
      </c>
      <c r="E5" s="34">
        <f>'zestawienie ocen rocznych'!F35</f>
        <v>0</v>
      </c>
      <c r="F5" s="34">
        <f>'zestawienie ocen rocznych'!G35</f>
        <v>0</v>
      </c>
      <c r="G5" s="34">
        <f>'zestawienie ocen rocznych'!H35</f>
        <v>0</v>
      </c>
      <c r="H5" s="34">
        <f>'zestawienie ocen rocznych'!I35</f>
        <v>0</v>
      </c>
      <c r="I5" s="34">
        <f>'zestawienie ocen rocznych'!J35</f>
        <v>0</v>
      </c>
      <c r="J5" s="34">
        <f>'zestawienie ocen rocznych'!K35</f>
        <v>0</v>
      </c>
      <c r="K5" s="34">
        <f>'zestawienie ocen rocznych'!L35</f>
        <v>0</v>
      </c>
      <c r="L5" s="34">
        <f>'zestawienie ocen rocznych'!M35</f>
        <v>0</v>
      </c>
      <c r="M5" s="34">
        <f>'zestawienie ocen rocznych'!N35</f>
        <v>0</v>
      </c>
      <c r="N5" s="34">
        <f>'zestawienie ocen rocznych'!O35</f>
        <v>0</v>
      </c>
      <c r="O5" s="34">
        <f>'zestawienie ocen rocznych'!P35</f>
        <v>0</v>
      </c>
      <c r="P5" s="111">
        <f>'zestawienie ocen rocznych'!Q35</f>
        <v>0</v>
      </c>
      <c r="Q5" s="117">
        <f aca="true" t="shared" si="0" ref="Q5:Q10">SUM(B5:P5)</f>
        <v>0</v>
      </c>
      <c r="R5" s="113" t="s">
        <v>47</v>
      </c>
      <c r="S5" s="35">
        <f>SUM(B5:P5)*6</f>
        <v>0</v>
      </c>
      <c r="T5" s="27"/>
      <c r="U5" s="27"/>
      <c r="V5" s="27"/>
    </row>
    <row r="6" spans="1:22" ht="12.75">
      <c r="A6" s="32" t="s">
        <v>48</v>
      </c>
      <c r="B6" s="34">
        <f>'zestawienie ocen rocznych'!C36</f>
        <v>0</v>
      </c>
      <c r="C6" s="34">
        <f>'zestawienie ocen rocznych'!D36</f>
        <v>0</v>
      </c>
      <c r="D6" s="34">
        <f>'zestawienie ocen rocznych'!E36</f>
        <v>0</v>
      </c>
      <c r="E6" s="34">
        <f>'zestawienie ocen rocznych'!F36</f>
        <v>0</v>
      </c>
      <c r="F6" s="34">
        <f>'zestawienie ocen rocznych'!G36</f>
        <v>0</v>
      </c>
      <c r="G6" s="34">
        <f>'zestawienie ocen rocznych'!H36</f>
        <v>0</v>
      </c>
      <c r="H6" s="34">
        <f>'zestawienie ocen rocznych'!I36</f>
        <v>0</v>
      </c>
      <c r="I6" s="34">
        <f>'zestawienie ocen rocznych'!J36</f>
        <v>0</v>
      </c>
      <c r="J6" s="34">
        <f>'zestawienie ocen rocznych'!K36</f>
        <v>0</v>
      </c>
      <c r="K6" s="34">
        <f>'zestawienie ocen rocznych'!L36</f>
        <v>0</v>
      </c>
      <c r="L6" s="34">
        <f>'zestawienie ocen rocznych'!M36</f>
        <v>0</v>
      </c>
      <c r="M6" s="34">
        <f>'zestawienie ocen rocznych'!N36</f>
        <v>0</v>
      </c>
      <c r="N6" s="34">
        <f>'zestawienie ocen rocznych'!O36</f>
        <v>0</v>
      </c>
      <c r="O6" s="34">
        <f>'zestawienie ocen rocznych'!P36</f>
        <v>0</v>
      </c>
      <c r="P6" s="111">
        <f>'zestawienie ocen rocznych'!Q36</f>
        <v>0</v>
      </c>
      <c r="Q6" s="117">
        <f t="shared" si="0"/>
        <v>0</v>
      </c>
      <c r="R6" s="113" t="s">
        <v>49</v>
      </c>
      <c r="S6" s="35">
        <f>SUM(B6:P6)*5</f>
        <v>0</v>
      </c>
      <c r="T6" s="27"/>
      <c r="U6" s="27"/>
      <c r="V6" s="27"/>
    </row>
    <row r="7" spans="1:22" ht="12.75">
      <c r="A7" s="32" t="s">
        <v>50</v>
      </c>
      <c r="B7" s="34">
        <f>'zestawienie ocen rocznych'!C37</f>
        <v>0</v>
      </c>
      <c r="C7" s="34">
        <f>'zestawienie ocen rocznych'!D37</f>
        <v>0</v>
      </c>
      <c r="D7" s="34">
        <f>'zestawienie ocen rocznych'!E37</f>
        <v>0</v>
      </c>
      <c r="E7" s="34">
        <f>'zestawienie ocen rocznych'!F37</f>
        <v>0</v>
      </c>
      <c r="F7" s="34">
        <f>'zestawienie ocen rocznych'!G37</f>
        <v>0</v>
      </c>
      <c r="G7" s="34">
        <f>'zestawienie ocen rocznych'!H37</f>
        <v>0</v>
      </c>
      <c r="H7" s="34">
        <f>'zestawienie ocen rocznych'!I37</f>
        <v>0</v>
      </c>
      <c r="I7" s="34">
        <f>'zestawienie ocen rocznych'!J37</f>
        <v>0</v>
      </c>
      <c r="J7" s="34">
        <f>'zestawienie ocen rocznych'!K37</f>
        <v>0</v>
      </c>
      <c r="K7" s="34">
        <f>'zestawienie ocen rocznych'!L37</f>
        <v>0</v>
      </c>
      <c r="L7" s="34">
        <f>'zestawienie ocen rocznych'!M37</f>
        <v>0</v>
      </c>
      <c r="M7" s="34">
        <f>'zestawienie ocen rocznych'!N37</f>
        <v>0</v>
      </c>
      <c r="N7" s="34">
        <f>'zestawienie ocen rocznych'!O37</f>
        <v>0</v>
      </c>
      <c r="O7" s="34">
        <f>'zestawienie ocen rocznych'!P37</f>
        <v>0</v>
      </c>
      <c r="P7" s="111">
        <f>'zestawienie ocen rocznych'!Q37</f>
        <v>0</v>
      </c>
      <c r="Q7" s="117">
        <f t="shared" si="0"/>
        <v>0</v>
      </c>
      <c r="R7" s="113" t="s">
        <v>51</v>
      </c>
      <c r="S7" s="35">
        <f>SUM(B7:P7)*4</f>
        <v>0</v>
      </c>
      <c r="T7" s="27"/>
      <c r="U7" s="27"/>
      <c r="V7" s="27"/>
    </row>
    <row r="8" spans="1:22" ht="12.75">
      <c r="A8" s="32" t="s">
        <v>52</v>
      </c>
      <c r="B8" s="34">
        <f>'zestawienie ocen rocznych'!C38</f>
        <v>0</v>
      </c>
      <c r="C8" s="34">
        <f>'zestawienie ocen rocznych'!D38</f>
        <v>0</v>
      </c>
      <c r="D8" s="34">
        <f>'zestawienie ocen rocznych'!E38</f>
        <v>0</v>
      </c>
      <c r="E8" s="34">
        <f>'zestawienie ocen rocznych'!F38</f>
        <v>0</v>
      </c>
      <c r="F8" s="34">
        <f>'zestawienie ocen rocznych'!G38</f>
        <v>0</v>
      </c>
      <c r="G8" s="34">
        <f>'zestawienie ocen rocznych'!H38</f>
        <v>0</v>
      </c>
      <c r="H8" s="34">
        <f>'zestawienie ocen rocznych'!I38</f>
        <v>0</v>
      </c>
      <c r="I8" s="34">
        <f>'zestawienie ocen rocznych'!J38</f>
        <v>0</v>
      </c>
      <c r="J8" s="34">
        <f>'zestawienie ocen rocznych'!K38</f>
        <v>0</v>
      </c>
      <c r="K8" s="34">
        <f>'zestawienie ocen rocznych'!L38</f>
        <v>0</v>
      </c>
      <c r="L8" s="34">
        <f>'zestawienie ocen rocznych'!M38</f>
        <v>0</v>
      </c>
      <c r="M8" s="34">
        <f>'zestawienie ocen rocznych'!N38</f>
        <v>0</v>
      </c>
      <c r="N8" s="34">
        <f>'zestawienie ocen rocznych'!O38</f>
        <v>0</v>
      </c>
      <c r="O8" s="34">
        <f>'zestawienie ocen rocznych'!P38</f>
        <v>0</v>
      </c>
      <c r="P8" s="111">
        <f>'zestawienie ocen rocznych'!Q38</f>
        <v>0</v>
      </c>
      <c r="Q8" s="117">
        <f t="shared" si="0"/>
        <v>0</v>
      </c>
      <c r="R8" s="113" t="s">
        <v>53</v>
      </c>
      <c r="S8" s="35">
        <f>SUM(B8:P8)*3</f>
        <v>0</v>
      </c>
      <c r="T8" s="27"/>
      <c r="U8" s="27"/>
      <c r="V8" s="27"/>
    </row>
    <row r="9" spans="1:22" ht="12.75">
      <c r="A9" s="32" t="s">
        <v>54</v>
      </c>
      <c r="B9" s="34">
        <f>'zestawienie ocen rocznych'!C39</f>
        <v>0</v>
      </c>
      <c r="C9" s="34">
        <f>'zestawienie ocen rocznych'!D39</f>
        <v>0</v>
      </c>
      <c r="D9" s="34">
        <f>'zestawienie ocen rocznych'!E39</f>
        <v>0</v>
      </c>
      <c r="E9" s="34">
        <f>'zestawienie ocen rocznych'!F39</f>
        <v>0</v>
      </c>
      <c r="F9" s="34">
        <f>'zestawienie ocen rocznych'!G39</f>
        <v>0</v>
      </c>
      <c r="G9" s="34">
        <f>'zestawienie ocen rocznych'!H39</f>
        <v>0</v>
      </c>
      <c r="H9" s="34">
        <f>'zestawienie ocen rocznych'!I39</f>
        <v>0</v>
      </c>
      <c r="I9" s="34">
        <f>'zestawienie ocen rocznych'!J39</f>
        <v>0</v>
      </c>
      <c r="J9" s="34">
        <f>'zestawienie ocen rocznych'!K39</f>
        <v>0</v>
      </c>
      <c r="K9" s="34">
        <f>'zestawienie ocen rocznych'!L39</f>
        <v>0</v>
      </c>
      <c r="L9" s="34">
        <f>'zestawienie ocen rocznych'!M39</f>
        <v>0</v>
      </c>
      <c r="M9" s="34">
        <f>'zestawienie ocen rocznych'!N39</f>
        <v>0</v>
      </c>
      <c r="N9" s="34">
        <f>'zestawienie ocen rocznych'!O39</f>
        <v>0</v>
      </c>
      <c r="O9" s="34">
        <f>'zestawienie ocen rocznych'!P39</f>
        <v>0</v>
      </c>
      <c r="P9" s="111">
        <f>'zestawienie ocen rocznych'!Q39</f>
        <v>0</v>
      </c>
      <c r="Q9" s="117">
        <f t="shared" si="0"/>
        <v>0</v>
      </c>
      <c r="R9" s="113" t="s">
        <v>55</v>
      </c>
      <c r="S9" s="35">
        <f>SUM(B9:P9)*2</f>
        <v>0</v>
      </c>
      <c r="T9" s="27"/>
      <c r="U9" s="27"/>
      <c r="V9" s="27"/>
    </row>
    <row r="10" spans="1:22" ht="13.5" thickBot="1">
      <c r="A10" s="36" t="s">
        <v>56</v>
      </c>
      <c r="B10" s="37">
        <f>'zestawienie ocen rocznych'!C40</f>
        <v>0</v>
      </c>
      <c r="C10" s="37">
        <f>'zestawienie ocen rocznych'!D40</f>
        <v>0</v>
      </c>
      <c r="D10" s="37">
        <f>'zestawienie ocen rocznych'!E40</f>
        <v>0</v>
      </c>
      <c r="E10" s="37">
        <f>'zestawienie ocen rocznych'!F40</f>
        <v>0</v>
      </c>
      <c r="F10" s="37">
        <f>'zestawienie ocen rocznych'!G40</f>
        <v>0</v>
      </c>
      <c r="G10" s="34">
        <f>'zestawienie ocen rocznych'!H40</f>
        <v>0</v>
      </c>
      <c r="H10" s="34">
        <f>'zestawienie ocen rocznych'!I40</f>
        <v>0</v>
      </c>
      <c r="I10" s="34">
        <f>'zestawienie ocen rocznych'!J40</f>
        <v>0</v>
      </c>
      <c r="J10" s="34">
        <f>'zestawienie ocen rocznych'!K40</f>
        <v>0</v>
      </c>
      <c r="K10" s="34">
        <f>'zestawienie ocen rocznych'!L40</f>
        <v>0</v>
      </c>
      <c r="L10" s="34">
        <f>'zestawienie ocen rocznych'!M40</f>
        <v>0</v>
      </c>
      <c r="M10" s="34">
        <f>'zestawienie ocen rocznych'!N40</f>
        <v>0</v>
      </c>
      <c r="N10" s="34">
        <f>'zestawienie ocen rocznych'!O40</f>
        <v>0</v>
      </c>
      <c r="O10" s="34">
        <f>'zestawienie ocen rocznych'!P40</f>
        <v>0</v>
      </c>
      <c r="P10" s="111">
        <f>'zestawienie ocen rocznych'!Q40</f>
        <v>0</v>
      </c>
      <c r="Q10" s="117">
        <f t="shared" si="0"/>
        <v>0</v>
      </c>
      <c r="R10" s="114" t="s">
        <v>57</v>
      </c>
      <c r="S10" s="38">
        <f>SUM(B10:P10)*1</f>
        <v>0</v>
      </c>
      <c r="T10" s="27"/>
      <c r="U10" s="27"/>
      <c r="V10" s="27"/>
    </row>
    <row r="11" spans="1:22" ht="14.25" thickBot="1" thickTop="1">
      <c r="A11" s="24" t="s">
        <v>58</v>
      </c>
      <c r="B11" s="119">
        <f>SUM(B5:B10)</f>
        <v>0</v>
      </c>
      <c r="C11" s="119">
        <f aca="true" t="shared" si="1" ref="C11:P11">SUM(C5:C10)</f>
        <v>0</v>
      </c>
      <c r="D11" s="119">
        <f t="shared" si="1"/>
        <v>0</v>
      </c>
      <c r="E11" s="119">
        <f t="shared" si="1"/>
        <v>0</v>
      </c>
      <c r="F11" s="119">
        <f t="shared" si="1"/>
        <v>0</v>
      </c>
      <c r="G11" s="119">
        <f t="shared" si="1"/>
        <v>0</v>
      </c>
      <c r="H11" s="119">
        <f t="shared" si="1"/>
        <v>0</v>
      </c>
      <c r="I11" s="119">
        <f t="shared" si="1"/>
        <v>0</v>
      </c>
      <c r="J11" s="119">
        <f t="shared" si="1"/>
        <v>0</v>
      </c>
      <c r="K11" s="119">
        <f t="shared" si="1"/>
        <v>0</v>
      </c>
      <c r="L11" s="119">
        <f t="shared" si="1"/>
        <v>0</v>
      </c>
      <c r="M11" s="119">
        <f t="shared" si="1"/>
        <v>0</v>
      </c>
      <c r="N11" s="119">
        <f t="shared" si="1"/>
        <v>0</v>
      </c>
      <c r="O11" s="119">
        <f t="shared" si="1"/>
        <v>0</v>
      </c>
      <c r="P11" s="120">
        <f t="shared" si="1"/>
        <v>0</v>
      </c>
      <c r="Q11" s="118">
        <f>SUM(Q5:Q10)</f>
        <v>0</v>
      </c>
      <c r="R11" s="25"/>
      <c r="S11" s="39">
        <f>SUM(S5:S10)</f>
        <v>0</v>
      </c>
      <c r="T11" s="27"/>
      <c r="U11" s="27"/>
      <c r="V11" s="27"/>
    </row>
    <row r="12" spans="1:22" ht="14.25" thickBot="1" thickTop="1">
      <c r="A12" s="28" t="s">
        <v>59</v>
      </c>
      <c r="B12" s="30">
        <f>COUNTIF('zestawienie ocen rocznych'!C4:C32,"ZW")</f>
        <v>0</v>
      </c>
      <c r="C12" s="30">
        <f>COUNTIF('zestawienie ocen rocznych'!D4:D32,"ZW")</f>
        <v>0</v>
      </c>
      <c r="D12" s="30">
        <f>COUNTIF('zestawienie ocen rocznych'!E4:E32,"ZW")</f>
        <v>0</v>
      </c>
      <c r="E12" s="30">
        <f>COUNTIF('zestawienie ocen rocznych'!F4:F32,"ZW")</f>
        <v>0</v>
      </c>
      <c r="F12" s="30">
        <f>COUNTIF('zestawienie ocen rocznych'!G4:G32,"ZW")</f>
        <v>0</v>
      </c>
      <c r="G12" s="30">
        <f>COUNTIF('zestawienie ocen rocznych'!H4:H32,"ZW")</f>
        <v>0</v>
      </c>
      <c r="H12" s="30">
        <f>COUNTIF('zestawienie ocen rocznych'!I4:I32,"ZW")</f>
        <v>0</v>
      </c>
      <c r="I12" s="30">
        <f>COUNTIF('zestawienie ocen rocznych'!J4:J32,"ZW")</f>
        <v>0</v>
      </c>
      <c r="J12" s="30">
        <f>COUNTIF('zestawienie ocen rocznych'!K4:K32,"ZW")</f>
        <v>0</v>
      </c>
      <c r="K12" s="30">
        <f>COUNTIF('zestawienie ocen rocznych'!L4:L32,"ZW")</f>
        <v>0</v>
      </c>
      <c r="L12" s="30">
        <f>COUNTIF('zestawienie ocen rocznych'!M4:M32,"ZW")</f>
        <v>0</v>
      </c>
      <c r="M12" s="30">
        <f>COUNTIF('zestawienie ocen rocznych'!N4:N32,"ZW")</f>
        <v>0</v>
      </c>
      <c r="N12" s="30">
        <f>COUNTIF('zestawienie ocen rocznych'!O4:O32,"ZW")</f>
        <v>0</v>
      </c>
      <c r="O12" s="30">
        <f>COUNTIF('zestawienie ocen rocznych'!P4:P32,"ZW")</f>
        <v>0</v>
      </c>
      <c r="P12" s="101">
        <f>COUNTIF('zestawienie ocen rocznych'!Q4:Q32,"ZW")</f>
        <v>0</v>
      </c>
      <c r="Q12" s="180">
        <f>SUM(B12:P12)</f>
        <v>0</v>
      </c>
      <c r="R12" s="165"/>
      <c r="S12" s="166"/>
      <c r="T12" s="27"/>
      <c r="U12" s="27"/>
      <c r="V12" s="27"/>
    </row>
    <row r="13" spans="1:22" ht="14.25" thickBot="1" thickTop="1">
      <c r="A13" s="91" t="s">
        <v>60</v>
      </c>
      <c r="B13" s="92">
        <f>'zestawienie ocen rocznych'!C41</f>
        <v>0</v>
      </c>
      <c r="C13" s="92">
        <f>'zestawienie ocen rocznych'!D41</f>
        <v>0</v>
      </c>
      <c r="D13" s="92">
        <f>'zestawienie ocen rocznych'!E41</f>
        <v>0</v>
      </c>
      <c r="E13" s="92">
        <f>'zestawienie ocen rocznych'!F41</f>
        <v>0</v>
      </c>
      <c r="F13" s="92">
        <f>'zestawienie ocen rocznych'!G41</f>
        <v>0</v>
      </c>
      <c r="G13" s="92">
        <f>'zestawienie ocen rocznych'!H41</f>
        <v>0</v>
      </c>
      <c r="H13" s="92">
        <f>'zestawienie ocen rocznych'!I41</f>
        <v>0</v>
      </c>
      <c r="I13" s="92">
        <f>'zestawienie ocen rocznych'!J41</f>
        <v>0</v>
      </c>
      <c r="J13" s="92">
        <f>'zestawienie ocen rocznych'!K41</f>
        <v>0</v>
      </c>
      <c r="K13" s="92">
        <f>'zestawienie ocen rocznych'!L41</f>
        <v>0</v>
      </c>
      <c r="L13" s="92">
        <f>'zestawienie ocen rocznych'!M41</f>
        <v>0</v>
      </c>
      <c r="M13" s="92">
        <f>'zestawienie ocen rocznych'!N41</f>
        <v>0</v>
      </c>
      <c r="N13" s="92">
        <f>'zestawienie ocen rocznych'!O41</f>
        <v>0</v>
      </c>
      <c r="O13" s="92">
        <f>'zestawienie ocen rocznych'!P41</f>
        <v>0</v>
      </c>
      <c r="P13" s="102">
        <f>'zestawienie ocen rocznych'!Q41</f>
        <v>0</v>
      </c>
      <c r="Q13" s="181">
        <f>SUM(B13:P13)</f>
        <v>0</v>
      </c>
      <c r="R13" s="167"/>
      <c r="S13" s="168"/>
      <c r="T13" s="27"/>
      <c r="U13" s="27"/>
      <c r="V13" s="27"/>
    </row>
    <row r="14" spans="1:22" ht="14.25" thickBot="1" thickTop="1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68"/>
      <c r="Q14" s="107"/>
      <c r="R14" s="103" t="s">
        <v>61</v>
      </c>
      <c r="S14" s="104" t="e">
        <f>SUM(S5:S10)/SUM(B5:P10)</f>
        <v>#DIV/0!</v>
      </c>
      <c r="U14" s="27"/>
      <c r="V14" s="27"/>
    </row>
    <row r="15" ht="13.5" thickTop="1"/>
    <row r="16" spans="1:15" ht="13.5" thickBot="1">
      <c r="A16" s="171" t="s">
        <v>62</v>
      </c>
      <c r="B16" s="171"/>
      <c r="C16" s="171"/>
      <c r="J16" s="41"/>
      <c r="N16" s="41" t="s">
        <v>63</v>
      </c>
      <c r="O16" s="41"/>
    </row>
    <row r="17" spans="1:19" ht="13.5" thickTop="1">
      <c r="A17" s="172" t="s">
        <v>64</v>
      </c>
      <c r="B17" s="172"/>
      <c r="C17" s="31">
        <f>'zestawienie ocen rocznych'!AA37-C22</f>
        <v>0</v>
      </c>
      <c r="L17" s="172" t="s">
        <v>65</v>
      </c>
      <c r="M17" s="172"/>
      <c r="N17" s="172"/>
      <c r="O17" s="173"/>
      <c r="P17" s="173"/>
      <c r="Q17" s="108"/>
      <c r="R17" s="30">
        <f>COUNTIF('zestawienie ocen rocznych'!B4:B32,"=wzorowe")</f>
        <v>0</v>
      </c>
      <c r="S17" s="31">
        <f>6*R17</f>
        <v>0</v>
      </c>
    </row>
    <row r="18" spans="1:19" ht="12.75">
      <c r="A18" s="162" t="s">
        <v>66</v>
      </c>
      <c r="B18" s="162"/>
      <c r="C18" s="35">
        <f>'zestawienie ocen rocznych'!AA38</f>
        <v>0</v>
      </c>
      <c r="L18" s="162" t="s">
        <v>67</v>
      </c>
      <c r="M18" s="162"/>
      <c r="N18" s="162"/>
      <c r="O18" s="163"/>
      <c r="P18" s="163"/>
      <c r="Q18" s="105"/>
      <c r="R18" s="34">
        <f>COUNTIF('zestawienie ocen rocznych'!B4:B32,"=bardzo dobre")</f>
        <v>0</v>
      </c>
      <c r="S18" s="35">
        <f>5*R18</f>
        <v>0</v>
      </c>
    </row>
    <row r="19" spans="1:19" ht="12.75">
      <c r="A19" s="162" t="s">
        <v>68</v>
      </c>
      <c r="B19" s="162"/>
      <c r="C19" s="35">
        <f>COUNTIF('zestawienie ocen rocznych'!X4:X32,"=1")</f>
        <v>0</v>
      </c>
      <c r="L19" s="162" t="s">
        <v>69</v>
      </c>
      <c r="M19" s="162"/>
      <c r="N19" s="162"/>
      <c r="O19" s="163"/>
      <c r="P19" s="163"/>
      <c r="Q19" s="105"/>
      <c r="R19" s="34">
        <f>COUNTIF('zestawienie ocen rocznych'!B4:B32,"=dobre")</f>
        <v>0</v>
      </c>
      <c r="S19" s="35">
        <f>4*R19</f>
        <v>0</v>
      </c>
    </row>
    <row r="20" spans="1:19" ht="12.75">
      <c r="A20" s="162" t="s">
        <v>70</v>
      </c>
      <c r="B20" s="162"/>
      <c r="C20" s="35">
        <f>COUNTIF('zestawienie ocen rocznych'!X4:X32,"=2")</f>
        <v>0</v>
      </c>
      <c r="L20" s="162" t="s">
        <v>71</v>
      </c>
      <c r="M20" s="162"/>
      <c r="N20" s="162"/>
      <c r="O20" s="163"/>
      <c r="P20" s="163"/>
      <c r="Q20" s="105"/>
      <c r="R20" s="34">
        <f>COUNTIF('zestawienie ocen rocznych'!B4:B32,"=poprawne")</f>
        <v>0</v>
      </c>
      <c r="S20" s="35">
        <f>3*R20</f>
        <v>0</v>
      </c>
    </row>
    <row r="21" spans="1:19" ht="12.75">
      <c r="A21" s="174" t="s">
        <v>79</v>
      </c>
      <c r="B21" s="175"/>
      <c r="C21" s="35">
        <f>COUNTIF('zestawienie ocen rocznych'!X4:X32,"=3")+COUNTIF('zestawienie ocen rocznych'!X4:X32,"&gt;3")</f>
        <v>0</v>
      </c>
      <c r="L21" s="162" t="s">
        <v>73</v>
      </c>
      <c r="M21" s="162"/>
      <c r="N21" s="162"/>
      <c r="O21" s="163"/>
      <c r="P21" s="163"/>
      <c r="Q21" s="105"/>
      <c r="R21" s="34">
        <f>COUNTIF('zestawienie ocen rocznych'!B4:B32,"=nieodpowiednie")</f>
        <v>0</v>
      </c>
      <c r="S21" s="35">
        <f>2*R21</f>
        <v>0</v>
      </c>
    </row>
    <row r="22" spans="1:19" ht="13.5" thickBot="1">
      <c r="A22" s="162" t="s">
        <v>72</v>
      </c>
      <c r="B22" s="162"/>
      <c r="C22" s="35">
        <f>C18</f>
        <v>0</v>
      </c>
      <c r="L22" s="176" t="s">
        <v>75</v>
      </c>
      <c r="M22" s="176"/>
      <c r="N22" s="176"/>
      <c r="O22" s="177"/>
      <c r="P22" s="177"/>
      <c r="Q22" s="109"/>
      <c r="R22" s="37">
        <f>COUNTIF('zestawienie ocen rocznych'!B4:B32,"=naganne")</f>
        <v>0</v>
      </c>
      <c r="S22" s="38">
        <f>1*R22</f>
        <v>0</v>
      </c>
    </row>
    <row r="23" spans="1:19" ht="14.25" thickBot="1" thickTop="1">
      <c r="A23" s="162" t="s">
        <v>74</v>
      </c>
      <c r="B23" s="162"/>
      <c r="C23" s="90"/>
      <c r="L23" s="178" t="s">
        <v>77</v>
      </c>
      <c r="M23" s="178"/>
      <c r="N23" s="178"/>
      <c r="O23" s="178"/>
      <c r="P23" s="178"/>
      <c r="Q23" s="178"/>
      <c r="R23" s="178"/>
      <c r="S23" s="42" t="e">
        <f>SUM(S17:S22)/SUM(R17:R22)</f>
        <v>#DIV/0!</v>
      </c>
    </row>
    <row r="24" spans="1:4" ht="14.25" thickBot="1" thickTop="1">
      <c r="A24" s="176" t="s">
        <v>76</v>
      </c>
      <c r="B24" s="177"/>
      <c r="C24" s="169"/>
      <c r="D24" s="168"/>
    </row>
    <row r="25" ht="13.5" thickTop="1"/>
    <row r="26" ht="12.75">
      <c r="S26" s="41"/>
    </row>
    <row r="27" spans="1:19" ht="12.75">
      <c r="A27" s="43" t="s">
        <v>78</v>
      </c>
      <c r="S27" s="41">
        <f>COUNTIF('zestawienie ocen rocznych'!AC4:AC32,"=.")</f>
        <v>0</v>
      </c>
    </row>
    <row r="29" spans="1:13" ht="12.75">
      <c r="A29" s="40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>
      <c r="A30" s="45"/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8" spans="1:13" ht="12.75">
      <c r="A38" s="40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2.75">
      <c r="A39" s="44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2.75">
      <c r="A40" s="45"/>
      <c r="B40" s="4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</sheetData>
  <sheetProtection/>
  <mergeCells count="20">
    <mergeCell ref="A19:B19"/>
    <mergeCell ref="L19:P19"/>
    <mergeCell ref="A21:B21"/>
    <mergeCell ref="A24:B24"/>
    <mergeCell ref="L23:R23"/>
    <mergeCell ref="A22:B22"/>
    <mergeCell ref="L21:P21"/>
    <mergeCell ref="A23:B23"/>
    <mergeCell ref="L22:P22"/>
    <mergeCell ref="C24:D24"/>
    <mergeCell ref="A20:B20"/>
    <mergeCell ref="L20:P20"/>
    <mergeCell ref="B3:P3"/>
    <mergeCell ref="R12:S13"/>
    <mergeCell ref="A14:P14"/>
    <mergeCell ref="A16:C16"/>
    <mergeCell ref="A17:B17"/>
    <mergeCell ref="L17:P17"/>
    <mergeCell ref="A18:B18"/>
    <mergeCell ref="L18:P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InternetDlaGmin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Gimnazjum nr 7</cp:lastModifiedBy>
  <cp:lastPrinted>2015-06-22T13:12:16Z</cp:lastPrinted>
  <dcterms:created xsi:type="dcterms:W3CDTF">2009-01-13T11:14:12Z</dcterms:created>
  <dcterms:modified xsi:type="dcterms:W3CDTF">2015-06-22T13:12:45Z</dcterms:modified>
  <cp:category/>
  <cp:version/>
  <cp:contentType/>
  <cp:contentStatus/>
</cp:coreProperties>
</file>